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CON\"/>
    </mc:Choice>
  </mc:AlternateContent>
  <bookViews>
    <workbookView xWindow="0" yWindow="0" windowWidth="19425" windowHeight="7080"/>
  </bookViews>
  <sheets>
    <sheet name="PRADERA AVENA BALLIC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51" i="1" l="1"/>
  <c r="G42" i="1"/>
  <c r="G48" i="1"/>
  <c r="G50" i="1"/>
  <c r="G31" i="1"/>
  <c r="G32" i="1"/>
  <c r="G33" i="1"/>
  <c r="G34" i="1"/>
  <c r="G35" i="1"/>
  <c r="G36" i="1"/>
  <c r="C77" i="1"/>
  <c r="G43" i="1"/>
  <c r="D86" i="1"/>
  <c r="G45" i="1"/>
  <c r="G46" i="1"/>
  <c r="G47" i="1"/>
  <c r="C80" i="1"/>
  <c r="G62" i="1"/>
  <c r="G37" i="1" l="1"/>
  <c r="C78" i="1" s="1"/>
  <c r="G52" i="1"/>
  <c r="C79" i="1" s="1"/>
  <c r="G59" i="1" l="1"/>
  <c r="G60" i="1" s="1"/>
  <c r="G61" i="1" s="1"/>
  <c r="C81" i="1" l="1"/>
  <c r="C82" i="1" s="1"/>
  <c r="D79" i="1" s="1"/>
  <c r="D87" i="1"/>
  <c r="C87" i="1"/>
  <c r="E87" i="1"/>
  <c r="G63" i="1"/>
  <c r="D78" i="1" l="1"/>
  <c r="D80" i="1"/>
  <c r="D76" i="1"/>
  <c r="D81" i="1"/>
  <c r="D82" i="1" l="1"/>
</calcChain>
</file>

<file path=xl/sharedStrings.xml><?xml version="1.0" encoding="utf-8"?>
<sst xmlns="http://schemas.openxmlformats.org/spreadsheetml/2006/main" count="149" uniqueCount="98">
  <si>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</si>
  <si>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</si>
  <si>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</si>
  <si>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</si>
  <si>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</si>
  <si>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</si>
  <si>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</si>
  <si>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</si>
  <si>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</si>
  <si>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</si>
  <si>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</si>
  <si>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</si>
  <si>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</si>
  <si>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</si>
  <si>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</si>
  <si>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</si>
  <si>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</si>
  <si>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</si>
  <si>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</si>
  <si>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</si>
  <si>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</si>
  <si>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</si>
  <si>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</si>
  <si>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</si>
  <si>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</si>
  <si>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</si>
  <si>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</si>
  <si>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</si>
  <si>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</si>
  <si>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</si>
  <si>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</si>
  <si>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</si>
  <si>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</si>
  <si>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</si>
  <si>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</si>
  <si>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</si>
  <si>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</si>
  <si>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</si>
  <si>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</si>
  <si>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</si>
  <si>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</si>
  <si>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</si>
  <si>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</si>
  <si>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</si>
  <si>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</si>
  <si>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</si>
  <si>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</si>
  <si>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</si>
  <si>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</si>
  <si>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</si>
  <si>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</si>
  <si>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</si>
  <si>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</si>
  <si>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</si>
  <si>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</si>
  <si>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</si>
  <si>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</si>
  <si>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FERTILIZANTE</t>
  </si>
  <si>
    <t>Rastraje</t>
  </si>
  <si>
    <t>kg</t>
  </si>
  <si>
    <t>Lt</t>
  </si>
  <si>
    <t>PRECIO ESPERADO ($/Unidades)</t>
  </si>
  <si>
    <t>PRADERA SUPLEMENTARIA</t>
  </si>
  <si>
    <t>AVENA/BALLICA</t>
  </si>
  <si>
    <t>LA ARAUCANIA</t>
  </si>
  <si>
    <t>PUCON</t>
  </si>
  <si>
    <t>Pucon y Curarrehue</t>
  </si>
  <si>
    <t>Abril</t>
  </si>
  <si>
    <t>INTERNO-FORRAJE</t>
  </si>
  <si>
    <t>Enero</t>
  </si>
  <si>
    <t>Vibrocultivador</t>
  </si>
  <si>
    <t>Rodillo</t>
  </si>
  <si>
    <t>Siembra Mecanizada</t>
  </si>
  <si>
    <t>Aplicación Fertilizantes</t>
  </si>
  <si>
    <t>Aplicación Herbicidas</t>
  </si>
  <si>
    <t>Otoño</t>
  </si>
  <si>
    <t>Otoño-Primavera</t>
  </si>
  <si>
    <t>SEMILLA</t>
  </si>
  <si>
    <t>Ballica Tama</t>
  </si>
  <si>
    <t>Avena Strigosa</t>
  </si>
  <si>
    <t>Kg</t>
  </si>
  <si>
    <t>CAN 27</t>
  </si>
  <si>
    <t>Carbonato de Calcio</t>
  </si>
  <si>
    <t>Muriato de Potasio</t>
  </si>
  <si>
    <t>Superfosfato Triple</t>
  </si>
  <si>
    <t>HERBICIDAS</t>
  </si>
  <si>
    <t>MCPA</t>
  </si>
  <si>
    <t>Glifosato</t>
  </si>
  <si>
    <t>Agosto</t>
  </si>
  <si>
    <t>Septiembre</t>
  </si>
  <si>
    <t>Octubre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</si>
  <si>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</si>
  <si>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</si>
  <si>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($/fardo)</t>
  </si>
  <si>
    <t>Costo unitario ($/fardo) (*)</t>
  </si>
  <si>
    <t>Rendimiento  (fardo/há)</t>
  </si>
  <si>
    <t>RENDIMIENTO (Fardos/há)</t>
  </si>
  <si>
    <t>Sequía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</si>
</sst>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0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3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left" vertical="center" wrapText="1"/>
    </xf>
    <xf numFmtId="49" fontId="4" fillId="2" borderId="42" xfId="0" applyNumberFormat="1" applyFont="1" applyFill="1" applyBorder="1" applyAlignment="1">
      <alignment horizontal="left"/>
    </xf>
    <xf numFmtId="49" fontId="1" fillId="2" borderId="42" xfId="0" applyNumberFormat="1" applyFont="1" applyFill="1" applyBorder="1" applyAlignment="1">
      <alignment horizontal="left" vertical="center" wrapText="1"/>
    </xf>
    <xf numFmtId="49" fontId="5" fillId="2" borderId="42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1" fillId="2" borderId="42" xfId="0" applyFont="1" applyFill="1" applyBorder="1" applyAlignment="1">
      <alignment horizontal="right" vertical="center" wrapText="1"/>
    </xf>
    <xf numFmtId="3" fontId="1" fillId="2" borderId="42" xfId="0" applyNumberFormat="1" applyFont="1" applyFill="1" applyBorder="1" applyAlignment="1">
      <alignment horizontal="right"/>
    </xf>
    <xf numFmtId="49" fontId="1" fillId="2" borderId="42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center" vertical="center" wrapText="1"/>
    </xf>
    <xf numFmtId="49" fontId="7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7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164" fontId="7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4" fillId="7" borderId="22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7" fillId="6" borderId="18" xfId="0" applyFont="1" applyFill="1" applyBorder="1" applyAlignment="1">
      <alignment vertical="center"/>
    </xf>
    <xf numFmtId="49" fontId="4" fillId="7" borderId="26" xfId="0" applyNumberFormat="1" applyFont="1" applyFill="1" applyBorder="1" applyAlignment="1">
      <alignment vertical="center"/>
    </xf>
    <xf numFmtId="165" fontId="4" fillId="7" borderId="27" xfId="0" applyNumberFormat="1" applyFont="1" applyFill="1" applyBorder="1" applyAlignment="1">
      <alignment vertical="center"/>
    </xf>
    <xf numFmtId="9" fontId="4" fillId="7" borderId="28" xfId="0" applyNumberFormat="1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3" fontId="4" fillId="7" borderId="41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horizontal="right" wrapText="1"/>
    </xf>
    <xf numFmtId="0" fontId="1" fillId="2" borderId="42" xfId="0" applyNumberFormat="1" applyFont="1" applyFill="1" applyBorder="1" applyAlignment="1">
      <alignment horizontal="right"/>
    </xf>
    <xf numFmtId="0" fontId="7" fillId="5" borderId="18" xfId="0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49" fontId="7" fillId="5" borderId="49" xfId="0" applyNumberFormat="1" applyFont="1" applyFill="1" applyBorder="1" applyAlignment="1">
      <alignment vertical="center"/>
    </xf>
    <xf numFmtId="0" fontId="7" fillId="5" borderId="50" xfId="0" applyFont="1" applyFill="1" applyBorder="1" applyAlignment="1">
      <alignment vertical="center"/>
    </xf>
    <xf numFmtId="164" fontId="7" fillId="5" borderId="51" xfId="0" applyNumberFormat="1" applyFont="1" applyFill="1" applyBorder="1" applyAlignment="1">
      <alignment vertical="center"/>
    </xf>
    <xf numFmtId="49" fontId="7" fillId="3" borderId="52" xfId="0" applyNumberFormat="1" applyFont="1" applyFill="1" applyBorder="1" applyAlignment="1">
      <alignment vertical="center"/>
    </xf>
    <xf numFmtId="164" fontId="7" fillId="3" borderId="53" xfId="0" applyNumberFormat="1" applyFont="1" applyFill="1" applyBorder="1" applyAlignment="1">
      <alignment vertical="center"/>
    </xf>
    <xf numFmtId="49" fontId="7" fillId="5" borderId="52" xfId="0" applyNumberFormat="1" applyFont="1" applyFill="1" applyBorder="1" applyAlignment="1">
      <alignment vertical="center"/>
    </xf>
    <xf numFmtId="164" fontId="7" fillId="5" borderId="53" xfId="0" applyNumberFormat="1" applyFont="1" applyFill="1" applyBorder="1" applyAlignment="1">
      <alignment vertical="center"/>
    </xf>
    <xf numFmtId="49" fontId="7" fillId="5" borderId="54" xfId="0" applyNumberFormat="1" applyFont="1" applyFill="1" applyBorder="1" applyAlignment="1">
      <alignment vertical="center"/>
    </xf>
    <xf numFmtId="0" fontId="7" fillId="5" borderId="55" xfId="0" applyFont="1" applyFill="1" applyBorder="1" applyAlignment="1">
      <alignment vertical="center"/>
    </xf>
    <xf numFmtId="164" fontId="7" fillId="5" borderId="56" xfId="0" applyNumberFormat="1" applyFont="1" applyFill="1" applyBorder="1" applyAlignment="1">
      <alignment vertical="center"/>
    </xf>
    <xf numFmtId="3" fontId="1" fillId="2" borderId="57" xfId="0" applyNumberFormat="1" applyFont="1" applyFill="1" applyBorder="1" applyAlignment="1">
      <alignment horizontal="right" wrapText="1"/>
    </xf>
    <xf numFmtId="3" fontId="2" fillId="3" borderId="58" xfId="0" applyNumberFormat="1" applyFont="1" applyFill="1" applyBorder="1" applyAlignment="1">
      <alignment horizontal="right" vertical="center"/>
    </xf>
    <xf numFmtId="3" fontId="1" fillId="2" borderId="42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 wrapText="1"/>
    </xf>
    <xf numFmtId="49" fontId="1" fillId="2" borderId="59" xfId="0" applyNumberFormat="1" applyFont="1" applyFill="1" applyBorder="1" applyAlignment="1">
      <alignment horizontal="left"/>
    </xf>
    <xf numFmtId="49" fontId="1" fillId="2" borderId="59" xfId="0" applyNumberFormat="1" applyFont="1" applyFill="1" applyBorder="1" applyAlignment="1">
      <alignment horizontal="left" vertical="center" wrapText="1"/>
    </xf>
    <xf numFmtId="49" fontId="1" fillId="2" borderId="59" xfId="0" applyNumberFormat="1" applyFont="1" applyFill="1" applyBorder="1" applyAlignment="1">
      <alignment horizontal="left" wrapText="1"/>
    </xf>
    <xf numFmtId="17" fontId="8" fillId="0" borderId="60" xfId="1" applyNumberFormat="1" applyFont="1" applyBorder="1" applyAlignment="1">
      <alignment horizontal="left" vertical="center"/>
    </xf>
    <xf numFmtId="0" fontId="0" fillId="2" borderId="61" xfId="0" applyFont="1" applyFill="1" applyBorder="1" applyAlignment="1"/>
    <xf numFmtId="0" fontId="1" fillId="2" borderId="62" xfId="0" applyFont="1" applyFill="1" applyBorder="1" applyAlignment="1">
      <alignment wrapText="1"/>
    </xf>
    <xf numFmtId="49" fontId="7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3" fontId="1" fillId="9" borderId="5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1" fillId="8" borderId="46" xfId="0" applyNumberFormat="1" applyFont="1" applyFill="1" applyBorder="1" applyAlignment="1">
      <alignment horizontal="center" vertical="center"/>
    </xf>
    <xf numFmtId="49" fontId="11" fillId="8" borderId="47" xfId="0" applyNumberFormat="1" applyFont="1" applyFill="1" applyBorder="1" applyAlignment="1">
      <alignment horizontal="center" vertical="center"/>
    </xf>
    <xf numFmtId="49" fontId="11" fillId="8" borderId="48" xfId="0" applyNumberFormat="1" applyFont="1" applyFill="1" applyBorder="1" applyAlignment="1">
      <alignment horizontal="center" vertical="center"/>
    </xf>
    <xf numFmtId="49" fontId="11" fillId="8" borderId="29" xfId="0" applyNumberFormat="1" applyFont="1" applyFill="1" applyBorder="1" applyAlignment="1">
      <alignment vertical="center"/>
    </xf>
    <xf numFmtId="0" fontId="4" fillId="8" borderId="30" xfId="0" applyFont="1" applyFill="1" applyBorder="1" applyAlignment="1">
      <alignment vertical="center"/>
    </xf>
    <xf numFmtId="166" fontId="1" fillId="2" borderId="5" xfId="0" applyNumberFormat="1" applyFont="1" applyFill="1" applyBorder="1" applyAlignment="1">
      <alignment horizontal="left" vertical="center"/>
    </xf>
    <xf numFmtId="166" fontId="1" fillId="2" borderId="5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771524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88"/>
  <sheetViews>
    <sheetView showGridLines="0" tabSelected="1" topLeftCell="A63" workbookViewId="0">
      <selection activeCell="G42" sqref="G42:G5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22.7109375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3" customWidth="1"/>
    <col min="8" max="253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1"/>
    </row>
    <row r="2" spans="1:7" ht="15" customHeight="1" x14ac:dyDescent="0.25">
      <c r="A2" s="2"/>
      <c r="B2" s="2"/>
      <c r="C2" s="2"/>
      <c r="D2" s="2"/>
      <c r="E2" s="2"/>
      <c r="F2" s="2"/>
      <c r="G2" s="21"/>
    </row>
    <row r="3" spans="1:7" ht="15" customHeight="1" x14ac:dyDescent="0.25">
      <c r="A3" s="2"/>
      <c r="B3" s="2"/>
      <c r="C3" s="2"/>
      <c r="D3" s="2"/>
      <c r="E3" s="2"/>
      <c r="F3" s="2"/>
      <c r="G3" s="21"/>
    </row>
    <row r="4" spans="1:7" ht="15" customHeight="1" x14ac:dyDescent="0.25">
      <c r="A4" s="2"/>
      <c r="B4" s="2"/>
      <c r="C4" s="2"/>
      <c r="D4" s="2"/>
      <c r="E4" s="2"/>
      <c r="F4" s="2"/>
      <c r="G4" s="21"/>
    </row>
    <row r="5" spans="1:7" ht="15" customHeight="1" x14ac:dyDescent="0.25">
      <c r="A5" s="2"/>
      <c r="B5" s="2"/>
      <c r="C5" s="2"/>
      <c r="D5" s="2"/>
      <c r="E5" s="2"/>
      <c r="F5" s="2"/>
      <c r="G5" s="21"/>
    </row>
    <row r="6" spans="1:7" ht="15" customHeight="1" x14ac:dyDescent="0.25">
      <c r="A6" s="2"/>
      <c r="B6" s="2"/>
      <c r="C6" s="2"/>
      <c r="D6" s="2"/>
      <c r="E6" s="2"/>
      <c r="F6" s="2"/>
      <c r="G6" s="21"/>
    </row>
    <row r="7" spans="1:7" ht="15" customHeight="1" x14ac:dyDescent="0.25">
      <c r="A7" s="2"/>
      <c r="B7" s="2"/>
      <c r="C7" s="2"/>
      <c r="D7" s="2"/>
      <c r="E7" s="2"/>
      <c r="F7" s="2"/>
      <c r="G7" s="21"/>
    </row>
    <row r="8" spans="1:7" ht="15" customHeight="1" x14ac:dyDescent="0.25">
      <c r="A8" s="2"/>
      <c r="B8" s="149"/>
      <c r="C8" s="3"/>
      <c r="D8" s="2"/>
      <c r="E8" s="3"/>
      <c r="F8" s="3"/>
      <c r="G8" s="22"/>
    </row>
    <row r="9" spans="1:7" ht="12" customHeight="1" x14ac:dyDescent="0.25">
      <c r="A9" s="13"/>
      <c r="B9" s="151" t="s">
        <v>0</v>
      </c>
      <c r="C9" s="145" t="s">
        <v>62</v>
      </c>
      <c r="D9" s="40"/>
      <c r="E9" s="154" t="s">
        <v>96</v>
      </c>
      <c r="F9" s="155"/>
      <c r="G9" s="153">
        <v>400</v>
      </c>
    </row>
    <row r="10" spans="1:7" ht="18" customHeight="1" x14ac:dyDescent="0.25">
      <c r="A10" s="13"/>
      <c r="B10" s="152" t="s">
        <v>1</v>
      </c>
      <c r="C10" s="146" t="s">
        <v>63</v>
      </c>
      <c r="D10" s="40"/>
      <c r="E10" s="156" t="s">
        <v>2</v>
      </c>
      <c r="F10" s="157"/>
      <c r="G10" s="143" t="s">
        <v>67</v>
      </c>
    </row>
    <row r="11" spans="1:7" ht="18" customHeight="1" x14ac:dyDescent="0.25">
      <c r="A11" s="13"/>
      <c r="B11" s="152" t="s">
        <v>3</v>
      </c>
      <c r="C11" s="145" t="s">
        <v>55</v>
      </c>
      <c r="D11" s="40"/>
      <c r="E11" s="156" t="s">
        <v>61</v>
      </c>
      <c r="F11" s="157"/>
      <c r="G11" s="167">
        <v>3700</v>
      </c>
    </row>
    <row r="12" spans="1:7" ht="11.25" customHeight="1" x14ac:dyDescent="0.25">
      <c r="A12" s="13"/>
      <c r="B12" s="152" t="s">
        <v>4</v>
      </c>
      <c r="C12" s="147" t="s">
        <v>64</v>
      </c>
      <c r="D12" s="40"/>
      <c r="E12" s="32" t="s">
        <v>5</v>
      </c>
      <c r="F12" s="33"/>
      <c r="G12" s="168">
        <f>G9*G11</f>
        <v>1480000</v>
      </c>
    </row>
    <row r="13" spans="1:7" ht="11.25" customHeight="1" x14ac:dyDescent="0.25">
      <c r="A13" s="13"/>
      <c r="B13" s="152" t="s">
        <v>6</v>
      </c>
      <c r="C13" s="145" t="s">
        <v>65</v>
      </c>
      <c r="D13" s="40"/>
      <c r="E13" s="156" t="s">
        <v>7</v>
      </c>
      <c r="F13" s="157"/>
      <c r="G13" s="143" t="s">
        <v>68</v>
      </c>
    </row>
    <row r="14" spans="1:7" ht="13.5" customHeight="1" x14ac:dyDescent="0.25">
      <c r="A14" s="13"/>
      <c r="B14" s="152" t="s">
        <v>8</v>
      </c>
      <c r="C14" s="145" t="s">
        <v>66</v>
      </c>
      <c r="D14" s="40"/>
      <c r="E14" s="156" t="s">
        <v>9</v>
      </c>
      <c r="F14" s="157"/>
      <c r="G14" s="143" t="s">
        <v>69</v>
      </c>
    </row>
    <row r="15" spans="1:7" ht="25.5" customHeight="1" x14ac:dyDescent="0.25">
      <c r="A15" s="13"/>
      <c r="B15" s="152" t="s">
        <v>10</v>
      </c>
      <c r="C15" s="148">
        <v>44713</v>
      </c>
      <c r="D15" s="40"/>
      <c r="E15" s="158" t="s">
        <v>11</v>
      </c>
      <c r="F15" s="159"/>
      <c r="G15" s="144" t="s">
        <v>97</v>
      </c>
    </row>
    <row r="16" spans="1:7" ht="12" customHeight="1" x14ac:dyDescent="0.25">
      <c r="A16" s="2"/>
      <c r="B16" s="150"/>
      <c r="C16" s="41"/>
      <c r="D16" s="42"/>
      <c r="E16" s="43"/>
      <c r="F16" s="43"/>
      <c r="G16" s="44"/>
    </row>
    <row r="17" spans="1:9" ht="12" customHeight="1" x14ac:dyDescent="0.25">
      <c r="A17" s="6"/>
      <c r="B17" s="160" t="s">
        <v>12</v>
      </c>
      <c r="C17" s="161"/>
      <c r="D17" s="161"/>
      <c r="E17" s="161"/>
      <c r="F17" s="161"/>
      <c r="G17" s="161"/>
    </row>
    <row r="18" spans="1:9" ht="12" customHeight="1" x14ac:dyDescent="0.25">
      <c r="A18" s="2"/>
      <c r="B18" s="45"/>
      <c r="C18" s="46"/>
      <c r="D18" s="46"/>
      <c r="E18" s="46"/>
      <c r="F18" s="47"/>
      <c r="G18" s="48"/>
    </row>
    <row r="19" spans="1:9" ht="12" customHeight="1" x14ac:dyDescent="0.25">
      <c r="A19" s="4"/>
      <c r="B19" s="49" t="s">
        <v>13</v>
      </c>
      <c r="C19" s="50"/>
      <c r="D19" s="51"/>
      <c r="E19" s="51"/>
      <c r="F19" s="51"/>
      <c r="G19" s="52"/>
    </row>
    <row r="20" spans="1:9" ht="24" customHeight="1" x14ac:dyDescent="0.25">
      <c r="A20" s="6"/>
      <c r="B20" s="53" t="s">
        <v>14</v>
      </c>
      <c r="C20" s="53" t="s">
        <v>15</v>
      </c>
      <c r="D20" s="53" t="s">
        <v>16</v>
      </c>
      <c r="E20" s="53" t="s">
        <v>17</v>
      </c>
      <c r="F20" s="53" t="s">
        <v>18</v>
      </c>
      <c r="G20" s="53" t="s">
        <v>19</v>
      </c>
    </row>
    <row r="21" spans="1:9" ht="12.75" customHeight="1" x14ac:dyDescent="0.25">
      <c r="A21" s="6"/>
      <c r="B21" s="31"/>
      <c r="C21" s="7"/>
      <c r="D21" s="15"/>
      <c r="E21" s="7"/>
      <c r="F21" s="24"/>
      <c r="G21" s="24"/>
    </row>
    <row r="22" spans="1:9" ht="12.75" customHeight="1" x14ac:dyDescent="0.25">
      <c r="A22" s="6"/>
      <c r="B22" s="8" t="s">
        <v>20</v>
      </c>
      <c r="C22" s="9"/>
      <c r="D22" s="9"/>
      <c r="E22" s="9"/>
      <c r="F22" s="10"/>
      <c r="G22" s="25"/>
    </row>
    <row r="23" spans="1:9" ht="12" customHeight="1" x14ac:dyDescent="0.25">
      <c r="A23" s="2"/>
      <c r="B23" s="45"/>
      <c r="C23" s="47"/>
      <c r="D23" s="47"/>
      <c r="E23" s="47"/>
      <c r="F23" s="54"/>
      <c r="G23" s="55"/>
    </row>
    <row r="24" spans="1:9" ht="12" customHeight="1" x14ac:dyDescent="0.25">
      <c r="A24" s="4"/>
      <c r="B24" s="56" t="s">
        <v>21</v>
      </c>
      <c r="C24" s="57"/>
      <c r="D24" s="58"/>
      <c r="E24" s="58"/>
      <c r="F24" s="59"/>
      <c r="G24" s="60"/>
    </row>
    <row r="25" spans="1:9" ht="24" customHeight="1" x14ac:dyDescent="0.25">
      <c r="A25" s="4"/>
      <c r="B25" s="61" t="s">
        <v>14</v>
      </c>
      <c r="C25" s="62" t="s">
        <v>15</v>
      </c>
      <c r="D25" s="62" t="s">
        <v>16</v>
      </c>
      <c r="E25" s="61" t="s">
        <v>56</v>
      </c>
      <c r="F25" s="62" t="s">
        <v>18</v>
      </c>
      <c r="G25" s="61" t="s">
        <v>19</v>
      </c>
    </row>
    <row r="26" spans="1:9" ht="12" customHeight="1" x14ac:dyDescent="0.25">
      <c r="A26" s="4"/>
      <c r="B26" s="63"/>
      <c r="C26" s="64" t="s">
        <v>56</v>
      </c>
      <c r="D26" s="64" t="s">
        <v>56</v>
      </c>
      <c r="E26" s="64" t="s">
        <v>56</v>
      </c>
      <c r="F26" s="65" t="s">
        <v>56</v>
      </c>
      <c r="G26" s="66"/>
    </row>
    <row r="27" spans="1:9" ht="12" customHeight="1" x14ac:dyDescent="0.25">
      <c r="A27" s="4"/>
      <c r="B27" s="11" t="s">
        <v>22</v>
      </c>
      <c r="C27" s="12"/>
      <c r="D27" s="12"/>
      <c r="E27" s="12"/>
      <c r="F27" s="67"/>
      <c r="G27" s="26"/>
    </row>
    <row r="28" spans="1:9" ht="12" customHeight="1" x14ac:dyDescent="0.25">
      <c r="A28" s="2"/>
      <c r="B28" s="68"/>
      <c r="C28" s="69"/>
      <c r="D28" s="69"/>
      <c r="E28" s="69"/>
      <c r="F28" s="70"/>
      <c r="G28" s="71"/>
    </row>
    <row r="29" spans="1:9" ht="12" customHeight="1" x14ac:dyDescent="0.25">
      <c r="A29" s="4"/>
      <c r="B29" s="56" t="s">
        <v>23</v>
      </c>
      <c r="C29" s="57"/>
      <c r="D29" s="58"/>
      <c r="E29" s="58"/>
      <c r="F29" s="59"/>
      <c r="G29" s="60"/>
    </row>
    <row r="30" spans="1:9" ht="24" customHeight="1" x14ac:dyDescent="0.25">
      <c r="A30" s="4"/>
      <c r="B30" s="72" t="s">
        <v>14</v>
      </c>
      <c r="C30" s="72" t="s">
        <v>15</v>
      </c>
      <c r="D30" s="72" t="s">
        <v>16</v>
      </c>
      <c r="E30" s="72" t="s">
        <v>17</v>
      </c>
      <c r="F30" s="73" t="s">
        <v>18</v>
      </c>
      <c r="G30" s="85" t="s">
        <v>19</v>
      </c>
    </row>
    <row r="31" spans="1:9" ht="12.75" customHeight="1" x14ac:dyDescent="0.25">
      <c r="A31" s="6"/>
      <c r="B31" s="31" t="s">
        <v>58</v>
      </c>
      <c r="C31" s="7" t="s">
        <v>24</v>
      </c>
      <c r="D31" s="126">
        <v>0.05</v>
      </c>
      <c r="E31" s="5" t="s">
        <v>75</v>
      </c>
      <c r="F31" s="140">
        <v>262000</v>
      </c>
      <c r="G31" s="142">
        <f t="shared" ref="G31:G36" si="0">D31*F31</f>
        <v>13100</v>
      </c>
      <c r="H31" s="14"/>
      <c r="I31" s="14"/>
    </row>
    <row r="32" spans="1:9" ht="12.75" customHeight="1" x14ac:dyDescent="0.25">
      <c r="A32" s="6"/>
      <c r="B32" s="31" t="s">
        <v>70</v>
      </c>
      <c r="C32" s="7" t="s">
        <v>24</v>
      </c>
      <c r="D32" s="126">
        <v>0.1</v>
      </c>
      <c r="E32" s="5" t="s">
        <v>75</v>
      </c>
      <c r="F32" s="140">
        <v>230600</v>
      </c>
      <c r="G32" s="142">
        <f t="shared" si="0"/>
        <v>23060</v>
      </c>
      <c r="H32" s="14"/>
      <c r="I32" s="14"/>
    </row>
    <row r="33" spans="1:9" ht="12.75" customHeight="1" x14ac:dyDescent="0.25">
      <c r="A33" s="6"/>
      <c r="B33" s="31" t="s">
        <v>71</v>
      </c>
      <c r="C33" s="7" t="s">
        <v>24</v>
      </c>
      <c r="D33" s="126">
        <v>0.1</v>
      </c>
      <c r="E33" s="5" t="s">
        <v>75</v>
      </c>
      <c r="F33" s="140">
        <v>210000</v>
      </c>
      <c r="G33" s="142">
        <f t="shared" si="0"/>
        <v>21000</v>
      </c>
      <c r="H33" s="14"/>
      <c r="I33" s="14"/>
    </row>
    <row r="34" spans="1:9" ht="12.75" customHeight="1" x14ac:dyDescent="0.25">
      <c r="A34" s="6"/>
      <c r="B34" s="31" t="s">
        <v>72</v>
      </c>
      <c r="C34" s="7" t="s">
        <v>24</v>
      </c>
      <c r="D34" s="126">
        <v>0.1</v>
      </c>
      <c r="E34" s="5" t="s">
        <v>75</v>
      </c>
      <c r="F34" s="140">
        <v>366800</v>
      </c>
      <c r="G34" s="142">
        <f>D34*F34</f>
        <v>36680</v>
      </c>
      <c r="H34" s="14"/>
      <c r="I34" s="14"/>
    </row>
    <row r="35" spans="1:9" ht="12.75" customHeight="1" x14ac:dyDescent="0.25">
      <c r="A35" s="6"/>
      <c r="B35" s="31" t="s">
        <v>73</v>
      </c>
      <c r="C35" s="7" t="s">
        <v>24</v>
      </c>
      <c r="D35" s="126">
        <v>0.05</v>
      </c>
      <c r="E35" s="5" t="s">
        <v>76</v>
      </c>
      <c r="F35" s="140">
        <v>210000</v>
      </c>
      <c r="G35" s="142">
        <f>D35*F35</f>
        <v>10500</v>
      </c>
      <c r="H35" s="14"/>
      <c r="I35" s="14"/>
    </row>
    <row r="36" spans="1:9" ht="12.75" customHeight="1" x14ac:dyDescent="0.25">
      <c r="A36" s="6"/>
      <c r="B36" s="31" t="s">
        <v>74</v>
      </c>
      <c r="C36" s="7" t="s">
        <v>24</v>
      </c>
      <c r="D36" s="126">
        <v>0.05</v>
      </c>
      <c r="E36" s="5" t="s">
        <v>75</v>
      </c>
      <c r="F36" s="140">
        <v>210000</v>
      </c>
      <c r="G36" s="142">
        <f t="shared" si="0"/>
        <v>10500</v>
      </c>
      <c r="H36" s="14"/>
      <c r="I36" s="14"/>
    </row>
    <row r="37" spans="1:9" ht="12.75" customHeight="1" x14ac:dyDescent="0.25">
      <c r="A37" s="4"/>
      <c r="B37" s="11" t="s">
        <v>25</v>
      </c>
      <c r="C37" s="12"/>
      <c r="D37" s="38"/>
      <c r="E37" s="38"/>
      <c r="F37" s="38"/>
      <c r="G37" s="141">
        <f>SUM(G31:G36)</f>
        <v>114840</v>
      </c>
      <c r="H37" s="14"/>
      <c r="I37" s="14"/>
    </row>
    <row r="38" spans="1:9" ht="12" customHeight="1" x14ac:dyDescent="0.25">
      <c r="A38" s="2"/>
      <c r="B38" s="68"/>
      <c r="C38" s="69"/>
      <c r="D38" s="69"/>
      <c r="E38" s="69"/>
      <c r="F38" s="70"/>
      <c r="G38" s="71"/>
    </row>
    <row r="39" spans="1:9" ht="12" customHeight="1" x14ac:dyDescent="0.25">
      <c r="A39" s="4"/>
      <c r="B39" s="56" t="s">
        <v>26</v>
      </c>
      <c r="C39" s="57"/>
      <c r="D39" s="58"/>
      <c r="E39" s="58"/>
      <c r="F39" s="59"/>
      <c r="G39" s="60"/>
    </row>
    <row r="40" spans="1:9" ht="24" customHeight="1" x14ac:dyDescent="0.25">
      <c r="A40" s="4"/>
      <c r="B40" s="74" t="s">
        <v>27</v>
      </c>
      <c r="C40" s="74" t="s">
        <v>28</v>
      </c>
      <c r="D40" s="74" t="s">
        <v>29</v>
      </c>
      <c r="E40" s="74" t="s">
        <v>17</v>
      </c>
      <c r="F40" s="74" t="s">
        <v>18</v>
      </c>
      <c r="G40" s="75" t="s">
        <v>19</v>
      </c>
      <c r="I40" s="14"/>
    </row>
    <row r="41" spans="1:9" ht="12.75" customHeight="1" x14ac:dyDescent="0.25">
      <c r="A41" s="13"/>
      <c r="B41" s="27" t="s">
        <v>77</v>
      </c>
      <c r="C41" s="19"/>
      <c r="D41" s="18"/>
      <c r="E41" s="19"/>
      <c r="F41" s="19"/>
      <c r="G41" s="18"/>
      <c r="I41" s="14"/>
    </row>
    <row r="42" spans="1:9" ht="12.75" customHeight="1" x14ac:dyDescent="0.25">
      <c r="A42" s="13"/>
      <c r="B42" s="30" t="s">
        <v>78</v>
      </c>
      <c r="C42" s="19" t="s">
        <v>80</v>
      </c>
      <c r="D42" s="35">
        <v>25</v>
      </c>
      <c r="E42" s="34" t="s">
        <v>88</v>
      </c>
      <c r="F42" s="34">
        <v>2100</v>
      </c>
      <c r="G42" s="35">
        <f>D42*F42</f>
        <v>52500</v>
      </c>
      <c r="I42" s="14"/>
    </row>
    <row r="43" spans="1:9" ht="12.75" customHeight="1" x14ac:dyDescent="0.25">
      <c r="A43" s="13"/>
      <c r="B43" s="29" t="s">
        <v>79</v>
      </c>
      <c r="C43" s="19" t="s">
        <v>80</v>
      </c>
      <c r="D43" s="35">
        <v>40</v>
      </c>
      <c r="E43" s="34" t="s">
        <v>88</v>
      </c>
      <c r="F43" s="34">
        <v>680</v>
      </c>
      <c r="G43" s="35">
        <f>D43*F43</f>
        <v>27200</v>
      </c>
      <c r="I43" s="14"/>
    </row>
    <row r="44" spans="1:9" ht="12.75" customHeight="1" x14ac:dyDescent="0.25">
      <c r="A44" s="13"/>
      <c r="B44" s="28" t="s">
        <v>57</v>
      </c>
      <c r="C44" s="16"/>
      <c r="D44" s="127"/>
      <c r="E44" s="36"/>
      <c r="F44" s="35"/>
      <c r="G44" s="35" t="s">
        <v>56</v>
      </c>
    </row>
    <row r="45" spans="1:9" ht="12.75" customHeight="1" x14ac:dyDescent="0.25">
      <c r="A45" s="13"/>
      <c r="B45" s="20" t="s">
        <v>81</v>
      </c>
      <c r="C45" s="17" t="s">
        <v>59</v>
      </c>
      <c r="D45" s="37">
        <v>300</v>
      </c>
      <c r="E45" s="37" t="s">
        <v>89</v>
      </c>
      <c r="F45" s="35">
        <v>1050</v>
      </c>
      <c r="G45" s="35">
        <f t="shared" ref="G45:G51" si="1">D45*F45</f>
        <v>315000</v>
      </c>
    </row>
    <row r="46" spans="1:9" ht="12.75" customHeight="1" x14ac:dyDescent="0.25">
      <c r="A46" s="13"/>
      <c r="B46" s="20" t="s">
        <v>84</v>
      </c>
      <c r="C46" s="16" t="s">
        <v>59</v>
      </c>
      <c r="D46" s="127">
        <v>300</v>
      </c>
      <c r="E46" s="36" t="s">
        <v>89</v>
      </c>
      <c r="F46" s="35">
        <v>1160</v>
      </c>
      <c r="G46" s="35">
        <f t="shared" si="1"/>
        <v>348000</v>
      </c>
    </row>
    <row r="47" spans="1:9" ht="12.75" customHeight="1" x14ac:dyDescent="0.25">
      <c r="A47" s="13"/>
      <c r="B47" s="20" t="s">
        <v>83</v>
      </c>
      <c r="C47" s="16" t="s">
        <v>59</v>
      </c>
      <c r="D47" s="127">
        <v>150</v>
      </c>
      <c r="E47" s="36" t="s">
        <v>89</v>
      </c>
      <c r="F47" s="35">
        <v>930</v>
      </c>
      <c r="G47" s="35">
        <f t="shared" si="1"/>
        <v>139500</v>
      </c>
    </row>
    <row r="48" spans="1:9" ht="12.75" customHeight="1" x14ac:dyDescent="0.25">
      <c r="A48" s="13"/>
      <c r="B48" s="20" t="s">
        <v>82</v>
      </c>
      <c r="C48" s="17" t="s">
        <v>59</v>
      </c>
      <c r="D48" s="37">
        <v>1000</v>
      </c>
      <c r="E48" s="37" t="s">
        <v>88</v>
      </c>
      <c r="F48" s="35">
        <v>160</v>
      </c>
      <c r="G48" s="35">
        <f t="shared" si="1"/>
        <v>160000</v>
      </c>
    </row>
    <row r="49" spans="1:7" ht="12.75" customHeight="1" x14ac:dyDescent="0.25">
      <c r="A49" s="13"/>
      <c r="B49" s="28" t="s">
        <v>85</v>
      </c>
      <c r="C49" s="16"/>
      <c r="D49" s="127"/>
      <c r="E49" s="36"/>
      <c r="F49" s="35"/>
      <c r="G49" s="35" t="s">
        <v>56</v>
      </c>
    </row>
    <row r="50" spans="1:7" ht="12.75" customHeight="1" x14ac:dyDescent="0.25">
      <c r="A50" s="13"/>
      <c r="B50" s="20" t="s">
        <v>86</v>
      </c>
      <c r="C50" s="16" t="s">
        <v>60</v>
      </c>
      <c r="D50" s="127">
        <v>2</v>
      </c>
      <c r="E50" s="36" t="s">
        <v>90</v>
      </c>
      <c r="F50" s="35">
        <v>17610</v>
      </c>
      <c r="G50" s="35">
        <f t="shared" si="1"/>
        <v>35220</v>
      </c>
    </row>
    <row r="51" spans="1:7" ht="12.75" customHeight="1" x14ac:dyDescent="0.25">
      <c r="A51" s="13"/>
      <c r="B51" s="20" t="s">
        <v>87</v>
      </c>
      <c r="C51" s="17" t="s">
        <v>60</v>
      </c>
      <c r="D51" s="37">
        <v>3</v>
      </c>
      <c r="E51" s="37" t="s">
        <v>90</v>
      </c>
      <c r="F51" s="35">
        <v>13840</v>
      </c>
      <c r="G51" s="35">
        <f t="shared" si="1"/>
        <v>41520</v>
      </c>
    </row>
    <row r="52" spans="1:7" ht="13.5" customHeight="1" x14ac:dyDescent="0.25">
      <c r="A52" s="13"/>
      <c r="B52" s="76" t="s">
        <v>30</v>
      </c>
      <c r="C52" s="77"/>
      <c r="D52" s="77"/>
      <c r="E52" s="78"/>
      <c r="F52" s="78"/>
      <c r="G52" s="79">
        <f>SUM(G41:G51)</f>
        <v>1118940</v>
      </c>
    </row>
    <row r="53" spans="1:7" ht="12" customHeight="1" x14ac:dyDescent="0.25">
      <c r="A53" s="2"/>
      <c r="B53" s="80"/>
      <c r="C53" s="81"/>
      <c r="D53" s="81"/>
      <c r="E53" s="82"/>
      <c r="F53" s="83"/>
      <c r="G53" s="84"/>
    </row>
    <row r="54" spans="1:7" ht="12" customHeight="1" x14ac:dyDescent="0.25">
      <c r="A54" s="4"/>
      <c r="B54" s="56" t="s">
        <v>31</v>
      </c>
      <c r="C54" s="57"/>
      <c r="D54" s="58"/>
      <c r="E54" s="58"/>
      <c r="F54" s="59"/>
      <c r="G54" s="60"/>
    </row>
    <row r="55" spans="1:7" ht="24" customHeight="1" x14ac:dyDescent="0.25">
      <c r="A55" s="4"/>
      <c r="B55" s="85" t="s">
        <v>32</v>
      </c>
      <c r="C55" s="74" t="s">
        <v>28</v>
      </c>
      <c r="D55" s="74" t="s">
        <v>29</v>
      </c>
      <c r="E55" s="85" t="s">
        <v>17</v>
      </c>
      <c r="F55" s="74" t="s">
        <v>18</v>
      </c>
      <c r="G55" s="85" t="s">
        <v>19</v>
      </c>
    </row>
    <row r="56" spans="1:7" ht="16.5" customHeight="1" x14ac:dyDescent="0.25">
      <c r="A56" s="13"/>
      <c r="B56" s="86" t="s">
        <v>56</v>
      </c>
      <c r="C56" s="17" t="s">
        <v>56</v>
      </c>
      <c r="D56" s="17" t="s">
        <v>56</v>
      </c>
      <c r="E56" s="16" t="s">
        <v>56</v>
      </c>
      <c r="F56" s="18" t="s">
        <v>56</v>
      </c>
      <c r="G56" s="18"/>
    </row>
    <row r="57" spans="1:7" ht="13.5" customHeight="1" x14ac:dyDescent="0.25">
      <c r="A57" s="4"/>
      <c r="B57" s="87" t="s">
        <v>33</v>
      </c>
      <c r="C57" s="88"/>
      <c r="D57" s="88"/>
      <c r="E57" s="89"/>
      <c r="F57" s="90"/>
      <c r="G57" s="91"/>
    </row>
    <row r="58" spans="1:7" ht="12" customHeight="1" x14ac:dyDescent="0.25">
      <c r="A58" s="2"/>
      <c r="B58" s="92"/>
      <c r="C58" s="92"/>
      <c r="D58" s="92"/>
      <c r="E58" s="92"/>
      <c r="F58" s="93"/>
      <c r="G58" s="94"/>
    </row>
    <row r="59" spans="1:7" ht="12" customHeight="1" x14ac:dyDescent="0.25">
      <c r="A59" s="13"/>
      <c r="B59" s="130" t="s">
        <v>34</v>
      </c>
      <c r="C59" s="131"/>
      <c r="D59" s="131"/>
      <c r="E59" s="131"/>
      <c r="F59" s="131"/>
      <c r="G59" s="132">
        <f>G22+G27+G37+G52+G57</f>
        <v>1233780</v>
      </c>
    </row>
    <row r="60" spans="1:7" ht="12" customHeight="1" x14ac:dyDescent="0.25">
      <c r="A60" s="13"/>
      <c r="B60" s="133" t="s">
        <v>35</v>
      </c>
      <c r="C60" s="129"/>
      <c r="D60" s="129"/>
      <c r="E60" s="129"/>
      <c r="F60" s="129"/>
      <c r="G60" s="134">
        <f>G59*0.05</f>
        <v>61689</v>
      </c>
    </row>
    <row r="61" spans="1:7" ht="12" customHeight="1" x14ac:dyDescent="0.25">
      <c r="A61" s="13"/>
      <c r="B61" s="135" t="s">
        <v>36</v>
      </c>
      <c r="C61" s="128"/>
      <c r="D61" s="128"/>
      <c r="E61" s="128"/>
      <c r="F61" s="128"/>
      <c r="G61" s="136">
        <f>G60+G59</f>
        <v>1295469</v>
      </c>
    </row>
    <row r="62" spans="1:7" ht="12" customHeight="1" x14ac:dyDescent="0.25">
      <c r="A62" s="13"/>
      <c r="B62" s="133" t="s">
        <v>37</v>
      </c>
      <c r="C62" s="129"/>
      <c r="D62" s="129"/>
      <c r="E62" s="129"/>
      <c r="F62" s="129"/>
      <c r="G62" s="134">
        <f>G12</f>
        <v>1480000</v>
      </c>
    </row>
    <row r="63" spans="1:7" ht="12" customHeight="1" x14ac:dyDescent="0.25">
      <c r="A63" s="13"/>
      <c r="B63" s="137" t="s">
        <v>38</v>
      </c>
      <c r="C63" s="138"/>
      <c r="D63" s="138"/>
      <c r="E63" s="138"/>
      <c r="F63" s="138"/>
      <c r="G63" s="139">
        <f>G62-G61</f>
        <v>184531</v>
      </c>
    </row>
    <row r="64" spans="1:7" ht="12" customHeight="1" x14ac:dyDescent="0.25">
      <c r="A64" s="13"/>
      <c r="B64" s="95" t="s">
        <v>91</v>
      </c>
      <c r="C64" s="96"/>
      <c r="D64" s="96"/>
      <c r="E64" s="96"/>
      <c r="F64" s="96"/>
      <c r="G64" s="97"/>
    </row>
    <row r="65" spans="1:7" ht="12.75" customHeight="1" thickBot="1" x14ac:dyDescent="0.3">
      <c r="A65" s="13"/>
      <c r="B65" s="98"/>
      <c r="C65" s="96"/>
      <c r="D65" s="96"/>
      <c r="E65" s="96"/>
      <c r="F65" s="96"/>
      <c r="G65" s="97"/>
    </row>
    <row r="66" spans="1:7" ht="12" customHeight="1" x14ac:dyDescent="0.25">
      <c r="A66" s="13"/>
      <c r="B66" s="99" t="s">
        <v>92</v>
      </c>
      <c r="C66" s="100"/>
      <c r="D66" s="100"/>
      <c r="E66" s="100"/>
      <c r="F66" s="101"/>
      <c r="G66" s="97"/>
    </row>
    <row r="67" spans="1:7" ht="12" customHeight="1" x14ac:dyDescent="0.25">
      <c r="A67" s="13"/>
      <c r="B67" s="102" t="s">
        <v>39</v>
      </c>
      <c r="C67" s="103"/>
      <c r="D67" s="103"/>
      <c r="E67" s="103"/>
      <c r="F67" s="104"/>
      <c r="G67" s="97"/>
    </row>
    <row r="68" spans="1:7" ht="12" customHeight="1" x14ac:dyDescent="0.25">
      <c r="A68" s="13"/>
      <c r="B68" s="102" t="s">
        <v>40</v>
      </c>
      <c r="C68" s="103"/>
      <c r="D68" s="103"/>
      <c r="E68" s="103"/>
      <c r="F68" s="104"/>
      <c r="G68" s="97"/>
    </row>
    <row r="69" spans="1:7" ht="12" customHeight="1" x14ac:dyDescent="0.25">
      <c r="A69" s="13"/>
      <c r="B69" s="102" t="s">
        <v>41</v>
      </c>
      <c r="C69" s="103"/>
      <c r="D69" s="103"/>
      <c r="E69" s="103"/>
      <c r="F69" s="104"/>
      <c r="G69" s="97"/>
    </row>
    <row r="70" spans="1:7" ht="12" customHeight="1" x14ac:dyDescent="0.25">
      <c r="A70" s="13"/>
      <c r="B70" s="102" t="s">
        <v>42</v>
      </c>
      <c r="C70" s="103"/>
      <c r="D70" s="103"/>
      <c r="E70" s="103"/>
      <c r="F70" s="104"/>
      <c r="G70" s="97"/>
    </row>
    <row r="71" spans="1:7" ht="12" customHeight="1" x14ac:dyDescent="0.25">
      <c r="A71" s="13"/>
      <c r="B71" s="102" t="s">
        <v>43</v>
      </c>
      <c r="C71" s="103"/>
      <c r="D71" s="103"/>
      <c r="E71" s="103"/>
      <c r="F71" s="104"/>
      <c r="G71" s="97"/>
    </row>
    <row r="72" spans="1:7" ht="12.75" customHeight="1" thickBot="1" x14ac:dyDescent="0.3">
      <c r="A72" s="13"/>
      <c r="B72" s="105" t="s">
        <v>44</v>
      </c>
      <c r="C72" s="106"/>
      <c r="D72" s="106"/>
      <c r="E72" s="106"/>
      <c r="F72" s="107"/>
      <c r="G72" s="97"/>
    </row>
    <row r="73" spans="1:7" ht="12.75" customHeight="1" x14ac:dyDescent="0.25">
      <c r="A73" s="13"/>
      <c r="B73" s="98"/>
      <c r="C73" s="103"/>
      <c r="D73" s="103"/>
      <c r="E73" s="103"/>
      <c r="F73" s="103"/>
      <c r="G73" s="97"/>
    </row>
    <row r="74" spans="1:7" ht="15" customHeight="1" thickBot="1" x14ac:dyDescent="0.3">
      <c r="A74" s="13"/>
      <c r="B74" s="165" t="s">
        <v>45</v>
      </c>
      <c r="C74" s="166"/>
      <c r="D74" s="108"/>
      <c r="E74" s="109"/>
      <c r="F74" s="109"/>
      <c r="G74" s="97"/>
    </row>
    <row r="75" spans="1:7" ht="12" customHeight="1" x14ac:dyDescent="0.25">
      <c r="A75" s="13"/>
      <c r="B75" s="110" t="s">
        <v>32</v>
      </c>
      <c r="C75" s="111" t="s">
        <v>46</v>
      </c>
      <c r="D75" s="112" t="s">
        <v>47</v>
      </c>
      <c r="E75" s="109"/>
      <c r="F75" s="109"/>
      <c r="G75" s="97"/>
    </row>
    <row r="76" spans="1:7" ht="12" customHeight="1" x14ac:dyDescent="0.25">
      <c r="A76" s="13"/>
      <c r="B76" s="113" t="s">
        <v>48</v>
      </c>
      <c r="C76" s="114">
        <v>0</v>
      </c>
      <c r="D76" s="115">
        <f>(C76/C82)</f>
        <v>0</v>
      </c>
      <c r="E76" s="109"/>
      <c r="F76" s="109"/>
      <c r="G76" s="97"/>
    </row>
    <row r="77" spans="1:7" ht="12" customHeight="1" x14ac:dyDescent="0.25">
      <c r="A77" s="13"/>
      <c r="B77" s="113" t="s">
        <v>49</v>
      </c>
      <c r="C77" s="114">
        <f>G27</f>
        <v>0</v>
      </c>
      <c r="D77" s="115">
        <v>0</v>
      </c>
      <c r="E77" s="109"/>
      <c r="F77" s="109"/>
      <c r="G77" s="97"/>
    </row>
    <row r="78" spans="1:7" ht="12" customHeight="1" x14ac:dyDescent="0.25">
      <c r="A78" s="13"/>
      <c r="B78" s="113" t="s">
        <v>50</v>
      </c>
      <c r="C78" s="114">
        <f>G37</f>
        <v>114840</v>
      </c>
      <c r="D78" s="115">
        <f>(C78/C82)</f>
        <v>8.8647431933917373E-2</v>
      </c>
      <c r="E78" s="109"/>
      <c r="F78" s="109"/>
      <c r="G78" s="97"/>
    </row>
    <row r="79" spans="1:7" ht="12" customHeight="1" x14ac:dyDescent="0.25">
      <c r="A79" s="13"/>
      <c r="B79" s="113" t="s">
        <v>27</v>
      </c>
      <c r="C79" s="114">
        <f>G52</f>
        <v>1118940</v>
      </c>
      <c r="D79" s="115">
        <f>(C79/C82)</f>
        <v>0.863733520447035</v>
      </c>
      <c r="E79" s="109"/>
      <c r="F79" s="109"/>
      <c r="G79" s="97"/>
    </row>
    <row r="80" spans="1:7" ht="12" customHeight="1" x14ac:dyDescent="0.25">
      <c r="A80" s="13"/>
      <c r="B80" s="113" t="s">
        <v>51</v>
      </c>
      <c r="C80" s="116">
        <f>G57</f>
        <v>0</v>
      </c>
      <c r="D80" s="115">
        <f>(C80/C82)</f>
        <v>0</v>
      </c>
      <c r="E80" s="117"/>
      <c r="F80" s="117"/>
      <c r="G80" s="97"/>
    </row>
    <row r="81" spans="1:7" ht="12" customHeight="1" x14ac:dyDescent="0.25">
      <c r="A81" s="13"/>
      <c r="B81" s="113" t="s">
        <v>52</v>
      </c>
      <c r="C81" s="116">
        <f>G60</f>
        <v>61689</v>
      </c>
      <c r="D81" s="115">
        <f>(C81/C82)</f>
        <v>4.7619047619047616E-2</v>
      </c>
      <c r="E81" s="117"/>
      <c r="F81" s="117"/>
      <c r="G81" s="97"/>
    </row>
    <row r="82" spans="1:7" ht="12.75" customHeight="1" thickBot="1" x14ac:dyDescent="0.3">
      <c r="A82" s="13"/>
      <c r="B82" s="118" t="s">
        <v>53</v>
      </c>
      <c r="C82" s="119">
        <f>SUM(C76:C81)</f>
        <v>1295469</v>
      </c>
      <c r="D82" s="120">
        <f>SUM(D76:D81)</f>
        <v>1</v>
      </c>
      <c r="E82" s="117"/>
      <c r="F82" s="117"/>
      <c r="G82" s="97"/>
    </row>
    <row r="83" spans="1:7" ht="12" customHeight="1" x14ac:dyDescent="0.25">
      <c r="A83" s="13"/>
      <c r="B83" s="98"/>
      <c r="C83" s="96"/>
      <c r="D83" s="96"/>
      <c r="E83" s="96"/>
      <c r="F83" s="96"/>
      <c r="G83" s="97"/>
    </row>
    <row r="84" spans="1:7" ht="12.75" customHeight="1" thickBot="1" x14ac:dyDescent="0.3">
      <c r="A84" s="13"/>
      <c r="B84" s="39"/>
      <c r="C84" s="96"/>
      <c r="D84" s="96"/>
      <c r="E84" s="96"/>
      <c r="F84" s="96"/>
      <c r="G84" s="97"/>
    </row>
    <row r="85" spans="1:7" ht="12" customHeight="1" thickBot="1" x14ac:dyDescent="0.3">
      <c r="A85" s="13"/>
      <c r="B85" s="162" t="s">
        <v>93</v>
      </c>
      <c r="C85" s="163"/>
      <c r="D85" s="163"/>
      <c r="E85" s="164"/>
      <c r="F85" s="117"/>
      <c r="G85" s="97"/>
    </row>
    <row r="86" spans="1:7" ht="12" customHeight="1" x14ac:dyDescent="0.25">
      <c r="A86" s="13"/>
      <c r="B86" s="121" t="s">
        <v>95</v>
      </c>
      <c r="C86" s="122">
        <v>360</v>
      </c>
      <c r="D86" s="122">
        <f>G9</f>
        <v>400</v>
      </c>
      <c r="E86" s="122">
        <v>440</v>
      </c>
      <c r="F86" s="123"/>
      <c r="G86" s="124"/>
    </row>
    <row r="87" spans="1:7" ht="12.75" customHeight="1" thickBot="1" x14ac:dyDescent="0.3">
      <c r="A87" s="13"/>
      <c r="B87" s="118" t="s">
        <v>94</v>
      </c>
      <c r="C87" s="119">
        <f>$G$61/C86</f>
        <v>3598.5250000000001</v>
      </c>
      <c r="D87" s="119">
        <f t="shared" ref="D87:E87" si="2">$G$61/D86</f>
        <v>3238.6725000000001</v>
      </c>
      <c r="E87" s="119">
        <f t="shared" si="2"/>
        <v>2944.2477272727274</v>
      </c>
      <c r="F87" s="123"/>
      <c r="G87" s="124"/>
    </row>
    <row r="88" spans="1:7" ht="15.6" customHeight="1" x14ac:dyDescent="0.25">
      <c r="A88" s="13"/>
      <c r="B88" s="95" t="s">
        <v>54</v>
      </c>
      <c r="C88" s="103"/>
      <c r="D88" s="103"/>
      <c r="E88" s="103"/>
      <c r="F88" s="103"/>
      <c r="G88" s="125"/>
    </row>
  </sheetData>
  <mergeCells count="9">
    <mergeCell ref="E9:F9"/>
    <mergeCell ref="E14:F14"/>
    <mergeCell ref="E15:F15"/>
    <mergeCell ref="B17:G17"/>
    <mergeCell ref="B85:E85"/>
    <mergeCell ref="B74:C7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AVENA BALLICA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2022-07-04T18:29:20Z</dcterms:modified>
</cp:coreProperties>
</file>