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16395" windowHeight="5670"/>
  </bookViews>
  <sheets>
    <sheet name="AVENA FORRAJERA" sheetId="1" r:id="rId1"/>
  </sheets>
  <definedNames>
    <definedName name="_xlnm.Print_Area" localSheetId="0">'AVENA FORRAJERA'!$A$1:$G$87</definedName>
  </definedNames>
  <calcPr calcId="152511"/>
</workbook>
</file>

<file path=xl/calcChain.xml><?xml version="1.0" encoding="utf-8"?>
<calcChain xmlns="http://schemas.openxmlformats.org/spreadsheetml/2006/main">
  <c r="C80" i="1" l="1"/>
  <c r="G43" i="1" l="1"/>
  <c r="G45" i="1" l="1"/>
  <c r="G46" i="1"/>
  <c r="G47" i="1"/>
  <c r="G49" i="1"/>
  <c r="G50" i="1"/>
  <c r="G51" i="1"/>
  <c r="G33" i="1"/>
  <c r="G34" i="1"/>
  <c r="G35" i="1"/>
  <c r="G36" i="1"/>
  <c r="G12" i="1"/>
  <c r="G62" i="1" s="1"/>
  <c r="G31" i="1"/>
  <c r="G32" i="1"/>
  <c r="G37" i="1"/>
  <c r="D85" i="1"/>
  <c r="C85" i="1" s="1"/>
  <c r="E85" i="1" l="1"/>
  <c r="G52" i="1"/>
  <c r="C79" i="1" s="1"/>
  <c r="G38" i="1"/>
  <c r="G59" i="1" l="1"/>
  <c r="G60" i="1" s="1"/>
  <c r="G61" i="1" s="1"/>
  <c r="C78" i="1"/>
  <c r="C81" i="1" s="1"/>
  <c r="D78" i="1" l="1"/>
  <c r="D76" i="1"/>
  <c r="D77" i="1"/>
  <c r="E86" i="1"/>
  <c r="G63" i="1"/>
  <c r="D86" i="1"/>
  <c r="C86" i="1"/>
  <c r="D79" i="1"/>
  <c r="D80" i="1"/>
  <c r="D81" i="1" l="1"/>
</calcChain>
</file>

<file path=xl/sharedStrings.xml><?xml version="1.0" encoding="utf-8"?>
<sst xmlns="http://schemas.openxmlformats.org/spreadsheetml/2006/main" count="137" uniqueCount="99">
  <si>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</si>
  <si>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</si>
  <si>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</si>
  <si>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</si>
  <si>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</si>
  <si>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</si>
  <si>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</si>
  <si>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</si>
  <si>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</si>
  <si>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</si>
  <si>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</si>
  <si>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</si>
  <si>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</si>
  <si>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</si>
  <si>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</si>
  <si>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</si>
  <si>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</si>
  <si>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</si>
  <si>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</si>
  <si>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</si>
  <si>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</si>
  <si>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</si>
  <si>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</si>
  <si>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</si>
  <si>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</si>
  <si>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</si>
  <si>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</si>
  <si>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</si>
  <si>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</si>
  <si>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</si>
  <si>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</si>
  <si>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</si>
  <si>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</si>
  <si>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</si>
  <si>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</si>
  <si>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</si>
  <si>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</si>
  <si>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</si>
  <si>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</si>
  <si>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</si>
  <si>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</si>
  <si>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</si>
  <si>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</si>
  <si>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</si>
  <si>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</si>
  <si>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</si>
  <si>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</si>
  <si>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Maquinaria</t>
  </si>
  <si>
    <t>Imprevistos</t>
  </si>
  <si>
    <t>COSTO TOTAL/hà.</t>
  </si>
  <si>
    <t>(*): Este valor representa el valor mìnimo de venta del producto</t>
  </si>
  <si>
    <t>ARAUCANIA</t>
  </si>
  <si>
    <t>TEMUCO</t>
  </si>
  <si>
    <t>FREIRE-TEMUCO</t>
  </si>
  <si>
    <t>Sequia</t>
  </si>
  <si>
    <t>Agosto</t>
  </si>
  <si>
    <t>INGRESO ESPERADO, CON IVA ($)</t>
  </si>
  <si>
    <t>DESTINO PRODUCCIÓN</t>
  </si>
  <si>
    <t>Rastraje</t>
  </si>
  <si>
    <t>JM</t>
  </si>
  <si>
    <t>Siembra mecanizada</t>
  </si>
  <si>
    <t>SEMILLAS</t>
  </si>
  <si>
    <t>HERBICIDAS</t>
  </si>
  <si>
    <t>MCPA</t>
  </si>
  <si>
    <t>PRADERA BIANUAL</t>
  </si>
  <si>
    <t>INTERNO-FORRAJE</t>
  </si>
  <si>
    <t>Aradura</t>
  </si>
  <si>
    <t>Vibrocultivador</t>
  </si>
  <si>
    <t>Aplicación Fertilizantes</t>
  </si>
  <si>
    <t>Fumigacion</t>
  </si>
  <si>
    <t>Aplicación Herbicidas</t>
  </si>
  <si>
    <t>Mayo</t>
  </si>
  <si>
    <t>kg</t>
  </si>
  <si>
    <t>Rango-Glofosato</t>
  </si>
  <si>
    <t>Lt</t>
  </si>
  <si>
    <t>Octubre</t>
  </si>
  <si>
    <t>Ajax</t>
  </si>
  <si>
    <t>env</t>
  </si>
  <si>
    <t>Noviembre</t>
  </si>
  <si>
    <t>MEZCLA NPK 7-27-8</t>
  </si>
  <si>
    <t>Septiembre</t>
  </si>
  <si>
    <t>Super Nitro</t>
  </si>
  <si>
    <t>VitraMag</t>
  </si>
  <si>
    <t>Otoño</t>
  </si>
  <si>
    <t>Otoño-primavera</t>
  </si>
  <si>
    <t>AVENA STRIGOSA</t>
  </si>
  <si>
    <t>Kg</t>
  </si>
  <si>
    <t>Noviembre 2022- Marzo 2023</t>
  </si>
  <si>
    <t>Diciembre 2022</t>
  </si>
  <si>
    <t>MEDIO</t>
  </si>
  <si>
    <t>AVENA SATIVA</t>
  </si>
  <si>
    <t>Mano de obra</t>
  </si>
  <si>
    <t>$/há</t>
  </si>
  <si>
    <t>Jornada animal</t>
  </si>
  <si>
    <t>ESCENARIOS COSTO UNITARIO  ($/kilo)</t>
  </si>
  <si>
    <t>Costo unitario ($/kilos) (*)</t>
  </si>
  <si>
    <t>RENDIMIENTO (Kg/Ms/Há.)</t>
  </si>
  <si>
    <t>PRECIO ESPERADO ($/kg/Ms)</t>
  </si>
  <si>
    <t>Rendimiento (kilos/há)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</si>
</sst>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" fontId="14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165" fontId="7" fillId="7" borderId="36" xfId="0" applyNumberFormat="1" applyFont="1" applyFill="1" applyBorder="1" applyAlignment="1">
      <alignment horizontal="center" vertical="center"/>
    </xf>
    <xf numFmtId="165" fontId="7" fillId="7" borderId="37" xfId="0" applyNumberFormat="1" applyFont="1" applyFill="1" applyBorder="1" applyAlignment="1">
      <alignment horizontal="center" vertical="center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 wrapText="1"/>
    </xf>
    <xf numFmtId="14" fontId="2" fillId="2" borderId="53" xfId="0" applyNumberFormat="1" applyFont="1" applyFill="1" applyBorder="1" applyAlignment="1">
      <alignment horizontal="left"/>
    </xf>
    <xf numFmtId="166" fontId="2" fillId="2" borderId="5" xfId="0" applyNumberFormat="1" applyFont="1" applyFill="1" applyBorder="1" applyAlignment="1"/>
    <xf numFmtId="0" fontId="14" fillId="2" borderId="5" xfId="0" applyFont="1" applyFill="1" applyBorder="1" applyAlignment="1">
      <alignment horizontal="right" vertical="center" wrapText="1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64" fontId="15" fillId="5" borderId="30" xfId="0" applyNumberFormat="1" applyFont="1" applyFill="1" applyBorder="1" applyAlignment="1">
      <alignment vertical="center"/>
    </xf>
    <xf numFmtId="49" fontId="7" fillId="9" borderId="63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wrapText="1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  <xf numFmtId="49" fontId="15" fillId="3" borderId="57" xfId="0" applyNumberFormat="1" applyFont="1" applyFill="1" applyBorder="1" applyAlignment="1">
      <alignment vertical="center" wrapText="1"/>
    </xf>
    <xf numFmtId="49" fontId="2" fillId="2" borderId="58" xfId="0" applyNumberFormat="1" applyFont="1" applyFill="1" applyBorder="1" applyAlignment="1">
      <alignment horizontal="left"/>
    </xf>
    <xf numFmtId="0" fontId="2" fillId="2" borderId="6" xfId="0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2" fillId="2" borderId="56" xfId="0" applyFont="1" applyFill="1" applyBorder="1" applyAlignment="1"/>
    <xf numFmtId="0" fontId="2" fillId="2" borderId="59" xfId="0" applyFont="1" applyFill="1" applyBorder="1" applyAlignment="1">
      <alignment wrapText="1"/>
    </xf>
    <xf numFmtId="14" fontId="2" fillId="2" borderId="5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60" xfId="0" applyNumberFormat="1" applyFont="1" applyFill="1" applyBorder="1" applyAlignment="1">
      <alignment horizontal="center" vertical="center"/>
    </xf>
    <xf numFmtId="49" fontId="15" fillId="3" borderId="60" xfId="0" applyNumberFormat="1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49" fontId="3" fillId="3" borderId="53" xfId="0" applyNumberFormat="1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vertical="center"/>
    </xf>
    <xf numFmtId="0" fontId="2" fillId="2" borderId="61" xfId="0" applyFont="1" applyFill="1" applyBorder="1" applyAlignment="1"/>
    <xf numFmtId="0" fontId="2" fillId="2" borderId="62" xfId="0" applyFont="1" applyFill="1" applyBorder="1" applyAlignment="1"/>
    <xf numFmtId="3" fontId="2" fillId="2" borderId="62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3" fontId="14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3" fontId="7" fillId="7" borderId="51" xfId="0" applyNumberFormat="1" applyFont="1" applyFill="1" applyBorder="1" applyAlignment="1">
      <alignment horizontal="center" vertical="center"/>
    </xf>
    <xf numFmtId="3" fontId="7" fillId="7" borderId="5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6</xdr:col>
      <xdr:colOff>1200150</xdr:colOff>
      <xdr:row>7</xdr:row>
      <xdr:rowOff>164430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6210300" cy="1307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7"/>
  <sheetViews>
    <sheetView showGridLines="0" tabSelected="1" zoomScaleNormal="100" zoomScaleSheetLayoutView="100" workbookViewId="0">
      <selection activeCell="I85" sqref="I8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03" t="s">
        <v>0</v>
      </c>
      <c r="C9" s="104" t="s">
        <v>64</v>
      </c>
      <c r="D9" s="105"/>
      <c r="E9" s="106" t="s">
        <v>96</v>
      </c>
      <c r="F9" s="107"/>
      <c r="G9" s="21">
        <v>10000</v>
      </c>
    </row>
    <row r="10" spans="1:7" ht="15" customHeight="1" x14ac:dyDescent="0.25">
      <c r="A10" s="31"/>
      <c r="B10" s="69" t="s">
        <v>1</v>
      </c>
      <c r="C10" s="70" t="s">
        <v>90</v>
      </c>
      <c r="D10" s="108"/>
      <c r="E10" s="97" t="s">
        <v>2</v>
      </c>
      <c r="F10" s="98"/>
      <c r="G10" s="6" t="s">
        <v>88</v>
      </c>
    </row>
    <row r="11" spans="1:7" ht="15" customHeight="1" x14ac:dyDescent="0.25">
      <c r="A11" s="31"/>
      <c r="B11" s="69" t="s">
        <v>3</v>
      </c>
      <c r="C11" s="71" t="s">
        <v>89</v>
      </c>
      <c r="D11" s="108"/>
      <c r="E11" s="95" t="s">
        <v>97</v>
      </c>
      <c r="F11" s="96"/>
      <c r="G11" s="74">
        <v>250</v>
      </c>
    </row>
    <row r="12" spans="1:7" ht="15" customHeight="1" x14ac:dyDescent="0.25">
      <c r="A12" s="31"/>
      <c r="B12" s="69" t="s">
        <v>4</v>
      </c>
      <c r="C12" s="72" t="s">
        <v>51</v>
      </c>
      <c r="D12" s="108"/>
      <c r="E12" s="101" t="s">
        <v>56</v>
      </c>
      <c r="F12" s="102"/>
      <c r="G12" s="8">
        <f>G11*G9</f>
        <v>2500000</v>
      </c>
    </row>
    <row r="13" spans="1:7" ht="15" customHeight="1" x14ac:dyDescent="0.25">
      <c r="A13" s="31"/>
      <c r="B13" s="69" t="s">
        <v>5</v>
      </c>
      <c r="C13" s="71" t="s">
        <v>52</v>
      </c>
      <c r="D13" s="108"/>
      <c r="E13" s="95" t="s">
        <v>57</v>
      </c>
      <c r="F13" s="96"/>
      <c r="G13" s="6" t="s">
        <v>65</v>
      </c>
    </row>
    <row r="14" spans="1:7" ht="15" customHeight="1" x14ac:dyDescent="0.25">
      <c r="A14" s="31"/>
      <c r="B14" s="69" t="s">
        <v>6</v>
      </c>
      <c r="C14" s="71" t="s">
        <v>53</v>
      </c>
      <c r="D14" s="108"/>
      <c r="E14" s="95" t="s">
        <v>7</v>
      </c>
      <c r="F14" s="96"/>
      <c r="G14" s="6" t="s">
        <v>87</v>
      </c>
    </row>
    <row r="15" spans="1:7" ht="15" customHeight="1" x14ac:dyDescent="0.25">
      <c r="A15" s="31"/>
      <c r="B15" s="69" t="s">
        <v>8</v>
      </c>
      <c r="C15" s="73">
        <v>44722</v>
      </c>
      <c r="D15" s="108"/>
      <c r="E15" s="99" t="s">
        <v>9</v>
      </c>
      <c r="F15" s="100"/>
      <c r="G15" s="7" t="s">
        <v>54</v>
      </c>
    </row>
    <row r="16" spans="1:7" ht="12" customHeight="1" x14ac:dyDescent="0.25">
      <c r="A16" s="2"/>
      <c r="B16" s="109"/>
      <c r="C16" s="110"/>
      <c r="D16" s="111"/>
      <c r="E16" s="112"/>
      <c r="F16" s="112"/>
      <c r="G16" s="113"/>
    </row>
    <row r="17" spans="1:7" ht="12" customHeight="1" x14ac:dyDescent="0.25">
      <c r="A17" s="9"/>
      <c r="B17" s="114" t="s">
        <v>10</v>
      </c>
      <c r="C17" s="115"/>
      <c r="D17" s="115"/>
      <c r="E17" s="115"/>
      <c r="F17" s="115"/>
      <c r="G17" s="115"/>
    </row>
    <row r="18" spans="1:7" ht="12" customHeight="1" x14ac:dyDescent="0.25">
      <c r="A18" s="2"/>
      <c r="B18" s="116"/>
      <c r="C18" s="117"/>
      <c r="D18" s="117"/>
      <c r="E18" s="117"/>
      <c r="F18" s="118"/>
      <c r="G18" s="118"/>
    </row>
    <row r="19" spans="1:7" ht="12" customHeight="1" x14ac:dyDescent="0.25">
      <c r="A19" s="5"/>
      <c r="B19" s="119" t="s">
        <v>11</v>
      </c>
      <c r="C19" s="120"/>
      <c r="D19" s="121"/>
      <c r="E19" s="121"/>
      <c r="F19" s="121"/>
      <c r="G19" s="121"/>
    </row>
    <row r="20" spans="1:7" ht="24" customHeight="1" x14ac:dyDescent="0.25">
      <c r="A20" s="9"/>
      <c r="B20" s="122" t="s">
        <v>12</v>
      </c>
      <c r="C20" s="122" t="s">
        <v>13</v>
      </c>
      <c r="D20" s="122" t="s">
        <v>14</v>
      </c>
      <c r="E20" s="122" t="s">
        <v>15</v>
      </c>
      <c r="F20" s="122" t="s">
        <v>16</v>
      </c>
      <c r="G20" s="122" t="s">
        <v>17</v>
      </c>
    </row>
    <row r="21" spans="1:7" ht="12.75" customHeight="1" x14ac:dyDescent="0.25">
      <c r="A21" s="9"/>
      <c r="B21" s="92"/>
      <c r="C21" s="10"/>
      <c r="D21" s="11"/>
      <c r="E21" s="92"/>
      <c r="F21" s="8"/>
      <c r="G21" s="8"/>
    </row>
    <row r="22" spans="1:7" ht="12.75" customHeight="1" x14ac:dyDescent="0.25">
      <c r="A22" s="9"/>
      <c r="B22" s="12" t="s">
        <v>18</v>
      </c>
      <c r="C22" s="13"/>
      <c r="D22" s="13"/>
      <c r="E22" s="13"/>
      <c r="F22" s="14"/>
      <c r="G22" s="15"/>
    </row>
    <row r="23" spans="1:7" ht="12" customHeight="1" x14ac:dyDescent="0.25">
      <c r="A23" s="2"/>
      <c r="B23" s="116"/>
      <c r="C23" s="118"/>
      <c r="D23" s="118"/>
      <c r="E23" s="118"/>
      <c r="F23" s="123"/>
      <c r="G23" s="123"/>
    </row>
    <row r="24" spans="1:7" ht="12" customHeight="1" x14ac:dyDescent="0.25">
      <c r="A24" s="5"/>
      <c r="B24" s="124" t="s">
        <v>19</v>
      </c>
      <c r="C24" s="125"/>
      <c r="D24" s="126"/>
      <c r="E24" s="126"/>
      <c r="F24" s="127"/>
      <c r="G24" s="127"/>
    </row>
    <row r="25" spans="1:7" ht="24" customHeight="1" x14ac:dyDescent="0.25">
      <c r="A25" s="5"/>
      <c r="B25" s="128" t="s">
        <v>12</v>
      </c>
      <c r="C25" s="129" t="s">
        <v>13</v>
      </c>
      <c r="D25" s="129" t="s">
        <v>14</v>
      </c>
      <c r="E25" s="128" t="s">
        <v>15</v>
      </c>
      <c r="F25" s="129" t="s">
        <v>16</v>
      </c>
      <c r="G25" s="128" t="s">
        <v>17</v>
      </c>
    </row>
    <row r="26" spans="1:7" ht="12" customHeight="1" x14ac:dyDescent="0.25">
      <c r="A26" s="31"/>
      <c r="B26" s="130"/>
      <c r="C26" s="131"/>
      <c r="D26" s="131"/>
      <c r="E26" s="131"/>
      <c r="F26" s="130"/>
      <c r="G26" s="130"/>
    </row>
    <row r="27" spans="1:7" ht="12" customHeight="1" x14ac:dyDescent="0.25">
      <c r="A27" s="31"/>
      <c r="B27" s="132" t="s">
        <v>20</v>
      </c>
      <c r="C27" s="133"/>
      <c r="D27" s="133"/>
      <c r="E27" s="133"/>
      <c r="F27" s="134"/>
      <c r="G27" s="134"/>
    </row>
    <row r="28" spans="1:7" ht="12" customHeight="1" x14ac:dyDescent="0.25">
      <c r="A28" s="2"/>
      <c r="B28" s="135"/>
      <c r="C28" s="136"/>
      <c r="D28" s="136"/>
      <c r="E28" s="136"/>
      <c r="F28" s="137"/>
      <c r="G28" s="137"/>
    </row>
    <row r="29" spans="1:7" ht="12" customHeight="1" x14ac:dyDescent="0.25">
      <c r="A29" s="5"/>
      <c r="B29" s="124" t="s">
        <v>21</v>
      </c>
      <c r="C29" s="125"/>
      <c r="D29" s="126"/>
      <c r="E29" s="126"/>
      <c r="F29" s="127"/>
      <c r="G29" s="127"/>
    </row>
    <row r="30" spans="1:7" ht="24" customHeight="1" x14ac:dyDescent="0.25">
      <c r="A30" s="5"/>
      <c r="B30" s="138" t="s">
        <v>12</v>
      </c>
      <c r="C30" s="138" t="s">
        <v>13</v>
      </c>
      <c r="D30" s="138" t="s">
        <v>14</v>
      </c>
      <c r="E30" s="138" t="s">
        <v>15</v>
      </c>
      <c r="F30" s="139" t="s">
        <v>16</v>
      </c>
      <c r="G30" s="138" t="s">
        <v>17</v>
      </c>
    </row>
    <row r="31" spans="1:7" ht="12.75" customHeight="1" x14ac:dyDescent="0.25">
      <c r="A31" s="9"/>
      <c r="B31" s="92" t="s">
        <v>66</v>
      </c>
      <c r="C31" s="10" t="s">
        <v>59</v>
      </c>
      <c r="D31" s="89">
        <v>0.4</v>
      </c>
      <c r="E31" s="90" t="s">
        <v>83</v>
      </c>
      <c r="F31" s="91">
        <v>284447</v>
      </c>
      <c r="G31" s="8">
        <f t="shared" ref="G31:G37" si="0">(D31*F31)</f>
        <v>113778.8</v>
      </c>
    </row>
    <row r="32" spans="1:7" ht="12.75" customHeight="1" x14ac:dyDescent="0.25">
      <c r="A32" s="9"/>
      <c r="B32" s="92" t="s">
        <v>58</v>
      </c>
      <c r="C32" s="10" t="s">
        <v>59</v>
      </c>
      <c r="D32" s="89">
        <v>0.4</v>
      </c>
      <c r="E32" s="90" t="s">
        <v>83</v>
      </c>
      <c r="F32" s="91">
        <v>284447</v>
      </c>
      <c r="G32" s="8">
        <f t="shared" si="0"/>
        <v>113778.8</v>
      </c>
    </row>
    <row r="33" spans="1:10" ht="12.75" customHeight="1" x14ac:dyDescent="0.25">
      <c r="A33" s="9"/>
      <c r="B33" s="92" t="s">
        <v>67</v>
      </c>
      <c r="C33" s="10" t="s">
        <v>59</v>
      </c>
      <c r="D33" s="89">
        <v>0.3</v>
      </c>
      <c r="E33" s="90" t="s">
        <v>83</v>
      </c>
      <c r="F33" s="91">
        <v>284447</v>
      </c>
      <c r="G33" s="8">
        <f t="shared" si="0"/>
        <v>85334.099999999991</v>
      </c>
    </row>
    <row r="34" spans="1:10" ht="12.75" customHeight="1" x14ac:dyDescent="0.25">
      <c r="A34" s="9"/>
      <c r="B34" s="92" t="s">
        <v>60</v>
      </c>
      <c r="C34" s="10" t="s">
        <v>59</v>
      </c>
      <c r="D34" s="89">
        <v>0.4</v>
      </c>
      <c r="E34" s="90" t="s">
        <v>83</v>
      </c>
      <c r="F34" s="91">
        <v>279775</v>
      </c>
      <c r="G34" s="8">
        <f t="shared" si="0"/>
        <v>111910</v>
      </c>
    </row>
    <row r="35" spans="1:10" ht="12.75" customHeight="1" x14ac:dyDescent="0.25">
      <c r="A35" s="9"/>
      <c r="B35" s="92" t="s">
        <v>68</v>
      </c>
      <c r="C35" s="10" t="s">
        <v>59</v>
      </c>
      <c r="D35" s="89">
        <v>0.2</v>
      </c>
      <c r="E35" s="90" t="s">
        <v>84</v>
      </c>
      <c r="F35" s="91">
        <v>241476</v>
      </c>
      <c r="G35" s="8">
        <f t="shared" si="0"/>
        <v>48295.200000000004</v>
      </c>
    </row>
    <row r="36" spans="1:10" ht="12.75" customHeight="1" x14ac:dyDescent="0.25">
      <c r="A36" s="9"/>
      <c r="B36" s="92" t="s">
        <v>69</v>
      </c>
      <c r="C36" s="10" t="s">
        <v>59</v>
      </c>
      <c r="D36" s="89">
        <v>0.2</v>
      </c>
      <c r="E36" s="90" t="s">
        <v>84</v>
      </c>
      <c r="F36" s="91">
        <v>165083</v>
      </c>
      <c r="G36" s="8">
        <f t="shared" si="0"/>
        <v>33016.6</v>
      </c>
    </row>
    <row r="37" spans="1:10" ht="12.75" customHeight="1" x14ac:dyDescent="0.25">
      <c r="A37" s="9"/>
      <c r="B37" s="92" t="s">
        <v>70</v>
      </c>
      <c r="C37" s="10" t="s">
        <v>59</v>
      </c>
      <c r="D37" s="89">
        <v>0.2</v>
      </c>
      <c r="E37" s="7" t="s">
        <v>71</v>
      </c>
      <c r="F37" s="91">
        <v>88690</v>
      </c>
      <c r="G37" s="8">
        <f t="shared" si="0"/>
        <v>17738</v>
      </c>
    </row>
    <row r="38" spans="1:10" ht="12.75" customHeight="1" x14ac:dyDescent="0.25">
      <c r="A38" s="5"/>
      <c r="B38" s="16" t="s">
        <v>22</v>
      </c>
      <c r="C38" s="17"/>
      <c r="D38" s="17"/>
      <c r="E38" s="17"/>
      <c r="F38" s="18"/>
      <c r="G38" s="19">
        <f>SUM(G31:G37)</f>
        <v>523851.5</v>
      </c>
    </row>
    <row r="39" spans="1:10" ht="12" customHeight="1" x14ac:dyDescent="0.25">
      <c r="A39" s="2"/>
      <c r="B39" s="140"/>
      <c r="C39" s="141"/>
      <c r="D39" s="141"/>
      <c r="E39" s="141"/>
      <c r="F39" s="142"/>
      <c r="G39" s="142"/>
    </row>
    <row r="40" spans="1:10" ht="12" customHeight="1" x14ac:dyDescent="0.25">
      <c r="A40" s="5"/>
      <c r="B40" s="124" t="s">
        <v>23</v>
      </c>
      <c r="C40" s="125"/>
      <c r="D40" s="126"/>
      <c r="E40" s="126"/>
      <c r="F40" s="127"/>
      <c r="G40" s="127"/>
    </row>
    <row r="41" spans="1:10" ht="24" customHeight="1" x14ac:dyDescent="0.25">
      <c r="A41" s="5"/>
      <c r="B41" s="139" t="s">
        <v>24</v>
      </c>
      <c r="C41" s="139" t="s">
        <v>25</v>
      </c>
      <c r="D41" s="139" t="s">
        <v>26</v>
      </c>
      <c r="E41" s="139" t="s">
        <v>15</v>
      </c>
      <c r="F41" s="139" t="s">
        <v>16</v>
      </c>
      <c r="G41" s="139" t="s">
        <v>17</v>
      </c>
      <c r="J41" s="58"/>
    </row>
    <row r="42" spans="1:10" ht="12.75" customHeight="1" x14ac:dyDescent="0.25">
      <c r="A42" s="9"/>
      <c r="B42" s="59" t="s">
        <v>61</v>
      </c>
      <c r="C42" s="61"/>
      <c r="D42" s="61"/>
      <c r="E42" s="61"/>
      <c r="F42" s="62"/>
      <c r="G42" s="63"/>
      <c r="J42" s="58"/>
    </row>
    <row r="43" spans="1:10" ht="12.75" customHeight="1" x14ac:dyDescent="0.25">
      <c r="A43" s="9"/>
      <c r="B43" s="60" t="s">
        <v>85</v>
      </c>
      <c r="C43" s="61" t="s">
        <v>72</v>
      </c>
      <c r="D43" s="75">
        <v>100</v>
      </c>
      <c r="E43" s="75" t="s">
        <v>55</v>
      </c>
      <c r="F43" s="63">
        <v>1200</v>
      </c>
      <c r="G43" s="63">
        <f>F43*D43</f>
        <v>120000</v>
      </c>
      <c r="J43" s="58"/>
    </row>
    <row r="44" spans="1:10" ht="12.75" customHeight="1" x14ac:dyDescent="0.25">
      <c r="A44" s="9"/>
      <c r="B44" s="59" t="s">
        <v>62</v>
      </c>
      <c r="C44" s="61"/>
      <c r="D44" s="75"/>
      <c r="E44" s="75"/>
      <c r="F44" s="63"/>
      <c r="G44" s="63"/>
      <c r="J44" s="58"/>
    </row>
    <row r="45" spans="1:10" ht="12.75" customHeight="1" x14ac:dyDescent="0.25">
      <c r="A45" s="9"/>
      <c r="B45" s="60" t="s">
        <v>73</v>
      </c>
      <c r="C45" s="61" t="s">
        <v>74</v>
      </c>
      <c r="D45" s="75">
        <v>1</v>
      </c>
      <c r="E45" s="75" t="s">
        <v>75</v>
      </c>
      <c r="F45" s="63">
        <v>19370</v>
      </c>
      <c r="G45" s="63">
        <f t="shared" ref="G45:G51" si="1">F45*D45</f>
        <v>19370</v>
      </c>
      <c r="J45" s="58"/>
    </row>
    <row r="46" spans="1:10" ht="12.75" customHeight="1" x14ac:dyDescent="0.25">
      <c r="A46" s="9"/>
      <c r="B46" s="60" t="s">
        <v>76</v>
      </c>
      <c r="C46" s="61" t="s">
        <v>77</v>
      </c>
      <c r="D46" s="75">
        <v>1</v>
      </c>
      <c r="E46" s="75" t="s">
        <v>78</v>
      </c>
      <c r="F46" s="63">
        <v>8500</v>
      </c>
      <c r="G46" s="63">
        <f t="shared" si="1"/>
        <v>8500</v>
      </c>
      <c r="J46" s="58"/>
    </row>
    <row r="47" spans="1:10" ht="12.75" customHeight="1" x14ac:dyDescent="0.25">
      <c r="A47" s="9"/>
      <c r="B47" s="60" t="s">
        <v>63</v>
      </c>
      <c r="C47" s="61" t="s">
        <v>74</v>
      </c>
      <c r="D47" s="75">
        <v>1</v>
      </c>
      <c r="E47" s="75" t="s">
        <v>75</v>
      </c>
      <c r="F47" s="63">
        <v>11850</v>
      </c>
      <c r="G47" s="63">
        <f t="shared" si="1"/>
        <v>11850</v>
      </c>
      <c r="J47" s="58"/>
    </row>
    <row r="48" spans="1:10" ht="12.75" customHeight="1" x14ac:dyDescent="0.25">
      <c r="A48" s="9"/>
      <c r="B48" s="59" t="s">
        <v>27</v>
      </c>
      <c r="C48" s="61"/>
      <c r="D48" s="75"/>
      <c r="E48" s="75"/>
      <c r="F48" s="63"/>
      <c r="G48" s="63"/>
      <c r="J48" s="58"/>
    </row>
    <row r="49" spans="1:10" ht="12.75" customHeight="1" x14ac:dyDescent="0.25">
      <c r="A49" s="9"/>
      <c r="B49" s="60" t="s">
        <v>79</v>
      </c>
      <c r="C49" s="61" t="s">
        <v>86</v>
      </c>
      <c r="D49" s="75">
        <v>150</v>
      </c>
      <c r="E49" s="75" t="s">
        <v>80</v>
      </c>
      <c r="F49" s="63">
        <v>940</v>
      </c>
      <c r="G49" s="63">
        <f t="shared" si="1"/>
        <v>141000</v>
      </c>
      <c r="J49" s="58"/>
    </row>
    <row r="50" spans="1:10" ht="12.75" customHeight="1" x14ac:dyDescent="0.25">
      <c r="A50" s="9"/>
      <c r="B50" s="60" t="s">
        <v>81</v>
      </c>
      <c r="C50" s="61" t="s">
        <v>86</v>
      </c>
      <c r="D50" s="75">
        <v>50</v>
      </c>
      <c r="E50" s="75" t="s">
        <v>80</v>
      </c>
      <c r="F50" s="63">
        <v>1000</v>
      </c>
      <c r="G50" s="63">
        <f t="shared" si="1"/>
        <v>50000</v>
      </c>
      <c r="J50" s="58"/>
    </row>
    <row r="51" spans="1:10" ht="12.75" customHeight="1" x14ac:dyDescent="0.25">
      <c r="A51" s="9"/>
      <c r="B51" s="60" t="s">
        <v>82</v>
      </c>
      <c r="C51" s="61" t="s">
        <v>86</v>
      </c>
      <c r="D51" s="75">
        <v>50</v>
      </c>
      <c r="E51" s="75" t="s">
        <v>80</v>
      </c>
      <c r="F51" s="63">
        <v>13470</v>
      </c>
      <c r="G51" s="63">
        <f t="shared" si="1"/>
        <v>673500</v>
      </c>
      <c r="J51" s="58"/>
    </row>
    <row r="52" spans="1:10" ht="13.5" customHeight="1" x14ac:dyDescent="0.25">
      <c r="A52" s="5"/>
      <c r="B52" s="16" t="s">
        <v>28</v>
      </c>
      <c r="C52" s="17"/>
      <c r="D52" s="17"/>
      <c r="E52" s="17"/>
      <c r="F52" s="18"/>
      <c r="G52" s="19">
        <f>SUM(G42:G51)</f>
        <v>1024220</v>
      </c>
    </row>
    <row r="53" spans="1:10" ht="12" customHeight="1" x14ac:dyDescent="0.25">
      <c r="A53" s="2"/>
      <c r="B53" s="140"/>
      <c r="C53" s="141"/>
      <c r="D53" s="141"/>
      <c r="E53" s="143"/>
      <c r="F53" s="142"/>
      <c r="G53" s="142"/>
    </row>
    <row r="54" spans="1:10" ht="12" customHeight="1" x14ac:dyDescent="0.25">
      <c r="A54" s="5"/>
      <c r="B54" s="124" t="s">
        <v>29</v>
      </c>
      <c r="C54" s="125"/>
      <c r="D54" s="126"/>
      <c r="E54" s="126"/>
      <c r="F54" s="127"/>
      <c r="G54" s="127"/>
    </row>
    <row r="55" spans="1:10" ht="24" customHeight="1" x14ac:dyDescent="0.25">
      <c r="A55" s="5"/>
      <c r="B55" s="138" t="s">
        <v>30</v>
      </c>
      <c r="C55" s="139" t="s">
        <v>25</v>
      </c>
      <c r="D55" s="139" t="s">
        <v>26</v>
      </c>
      <c r="E55" s="138" t="s">
        <v>15</v>
      </c>
      <c r="F55" s="139" t="s">
        <v>16</v>
      </c>
      <c r="G55" s="138" t="s">
        <v>17</v>
      </c>
    </row>
    <row r="56" spans="1:10" ht="13.5" customHeight="1" x14ac:dyDescent="0.25">
      <c r="A56" s="9"/>
      <c r="B56" s="92"/>
      <c r="C56" s="20"/>
      <c r="D56" s="144"/>
      <c r="E56" s="10"/>
      <c r="F56" s="21"/>
      <c r="G56" s="21"/>
    </row>
    <row r="57" spans="1:10" ht="13.5" customHeight="1" x14ac:dyDescent="0.25">
      <c r="A57" s="5"/>
      <c r="B57" s="145" t="s">
        <v>31</v>
      </c>
      <c r="C57" s="146"/>
      <c r="D57" s="146"/>
      <c r="E57" s="146"/>
      <c r="F57" s="147"/>
      <c r="G57" s="148"/>
    </row>
    <row r="58" spans="1:10" ht="12" customHeight="1" x14ac:dyDescent="0.25">
      <c r="A58" s="2"/>
      <c r="B58" s="149"/>
      <c r="C58" s="149"/>
      <c r="D58" s="149"/>
      <c r="E58" s="149"/>
      <c r="F58" s="150"/>
      <c r="G58" s="150"/>
    </row>
    <row r="59" spans="1:10" ht="12" customHeight="1" x14ac:dyDescent="0.25">
      <c r="A59" s="31"/>
      <c r="B59" s="76" t="s">
        <v>32</v>
      </c>
      <c r="C59" s="77"/>
      <c r="D59" s="77"/>
      <c r="E59" s="77"/>
      <c r="F59" s="77"/>
      <c r="G59" s="78">
        <f>G22+G38+G52+G57</f>
        <v>1548071.5</v>
      </c>
    </row>
    <row r="60" spans="1:10" ht="12" customHeight="1" x14ac:dyDescent="0.25">
      <c r="A60" s="31"/>
      <c r="B60" s="79" t="s">
        <v>33</v>
      </c>
      <c r="C60" s="80"/>
      <c r="D60" s="80"/>
      <c r="E60" s="80"/>
      <c r="F60" s="80"/>
      <c r="G60" s="81">
        <f>G59*0.05</f>
        <v>77403.574999999997</v>
      </c>
    </row>
    <row r="61" spans="1:10" ht="12" customHeight="1" x14ac:dyDescent="0.25">
      <c r="A61" s="31"/>
      <c r="B61" s="82" t="s">
        <v>34</v>
      </c>
      <c r="C61" s="83"/>
      <c r="D61" s="83"/>
      <c r="E61" s="83"/>
      <c r="F61" s="83"/>
      <c r="G61" s="84">
        <f>G60+G59</f>
        <v>1625475.075</v>
      </c>
    </row>
    <row r="62" spans="1:10" ht="12" customHeight="1" x14ac:dyDescent="0.25">
      <c r="A62" s="31"/>
      <c r="B62" s="79" t="s">
        <v>35</v>
      </c>
      <c r="C62" s="80"/>
      <c r="D62" s="80"/>
      <c r="E62" s="80"/>
      <c r="F62" s="80"/>
      <c r="G62" s="81">
        <f>G12</f>
        <v>2500000</v>
      </c>
    </row>
    <row r="63" spans="1:10" ht="12" customHeight="1" x14ac:dyDescent="0.25">
      <c r="A63" s="31"/>
      <c r="B63" s="85" t="s">
        <v>36</v>
      </c>
      <c r="C63" s="86"/>
      <c r="D63" s="86"/>
      <c r="E63" s="86"/>
      <c r="F63" s="86"/>
      <c r="G63" s="87">
        <f>G62-G61</f>
        <v>874524.92500000005</v>
      </c>
    </row>
    <row r="64" spans="1:10" ht="12" customHeight="1" x14ac:dyDescent="0.25">
      <c r="A64" s="31"/>
      <c r="B64" s="32" t="s">
        <v>37</v>
      </c>
      <c r="C64" s="33"/>
      <c r="D64" s="33"/>
      <c r="E64" s="33"/>
      <c r="F64" s="33"/>
      <c r="G64" s="28"/>
    </row>
    <row r="65" spans="1:7" ht="12.75" customHeight="1" thickBot="1" x14ac:dyDescent="0.3">
      <c r="A65" s="31"/>
      <c r="B65" s="34"/>
      <c r="C65" s="33"/>
      <c r="D65" s="33"/>
      <c r="E65" s="33"/>
      <c r="F65" s="33"/>
      <c r="G65" s="28"/>
    </row>
    <row r="66" spans="1:7" ht="12" customHeight="1" x14ac:dyDescent="0.25">
      <c r="A66" s="31"/>
      <c r="B66" s="44" t="s">
        <v>38</v>
      </c>
      <c r="C66" s="45"/>
      <c r="D66" s="45"/>
      <c r="E66" s="45"/>
      <c r="F66" s="46"/>
      <c r="G66" s="28"/>
    </row>
    <row r="67" spans="1:7" ht="12" customHeight="1" x14ac:dyDescent="0.25">
      <c r="A67" s="31"/>
      <c r="B67" s="47" t="s">
        <v>39</v>
      </c>
      <c r="C67" s="30"/>
      <c r="D67" s="30"/>
      <c r="E67" s="30"/>
      <c r="F67" s="48"/>
      <c r="G67" s="28"/>
    </row>
    <row r="68" spans="1:7" ht="12" customHeight="1" x14ac:dyDescent="0.25">
      <c r="A68" s="31"/>
      <c r="B68" s="47" t="s">
        <v>40</v>
      </c>
      <c r="C68" s="30"/>
      <c r="D68" s="30"/>
      <c r="E68" s="30"/>
      <c r="F68" s="48"/>
      <c r="G68" s="28"/>
    </row>
    <row r="69" spans="1:7" ht="12" customHeight="1" x14ac:dyDescent="0.25">
      <c r="A69" s="31"/>
      <c r="B69" s="47" t="s">
        <v>41</v>
      </c>
      <c r="C69" s="30"/>
      <c r="D69" s="30"/>
      <c r="E69" s="30"/>
      <c r="F69" s="48"/>
      <c r="G69" s="28"/>
    </row>
    <row r="70" spans="1:7" ht="12" customHeight="1" x14ac:dyDescent="0.25">
      <c r="A70" s="31"/>
      <c r="B70" s="47" t="s">
        <v>42</v>
      </c>
      <c r="C70" s="30"/>
      <c r="D70" s="30"/>
      <c r="E70" s="30"/>
      <c r="F70" s="48"/>
      <c r="G70" s="28"/>
    </row>
    <row r="71" spans="1:7" ht="12" customHeight="1" x14ac:dyDescent="0.25">
      <c r="A71" s="31"/>
      <c r="B71" s="47" t="s">
        <v>43</v>
      </c>
      <c r="C71" s="30"/>
      <c r="D71" s="30"/>
      <c r="E71" s="30"/>
      <c r="F71" s="48"/>
      <c r="G71" s="28"/>
    </row>
    <row r="72" spans="1:7" ht="12.75" customHeight="1" thickBot="1" x14ac:dyDescent="0.3">
      <c r="A72" s="31"/>
      <c r="B72" s="49" t="s">
        <v>44</v>
      </c>
      <c r="C72" s="50"/>
      <c r="D72" s="50"/>
      <c r="E72" s="50"/>
      <c r="F72" s="51"/>
      <c r="G72" s="28"/>
    </row>
    <row r="73" spans="1:7" ht="12.75" customHeight="1" x14ac:dyDescent="0.25">
      <c r="A73" s="31"/>
      <c r="B73" s="42"/>
      <c r="C73" s="30"/>
      <c r="D73" s="30"/>
      <c r="E73" s="30"/>
      <c r="F73" s="30"/>
      <c r="G73" s="28"/>
    </row>
    <row r="74" spans="1:7" ht="15" customHeight="1" thickBot="1" x14ac:dyDescent="0.3">
      <c r="A74" s="31"/>
      <c r="B74" s="93" t="s">
        <v>45</v>
      </c>
      <c r="C74" s="94"/>
      <c r="D74" s="41"/>
      <c r="E74" s="23"/>
      <c r="F74" s="23"/>
      <c r="G74" s="28"/>
    </row>
    <row r="75" spans="1:7" ht="12" customHeight="1" x14ac:dyDescent="0.25">
      <c r="A75" s="31"/>
      <c r="B75" s="36" t="s">
        <v>30</v>
      </c>
      <c r="C75" s="67" t="s">
        <v>92</v>
      </c>
      <c r="D75" s="68" t="s">
        <v>46</v>
      </c>
      <c r="E75" s="23"/>
      <c r="F75" s="23"/>
      <c r="G75" s="28"/>
    </row>
    <row r="76" spans="1:7" ht="12" customHeight="1" x14ac:dyDescent="0.25">
      <c r="A76" s="31"/>
      <c r="B76" s="88" t="s">
        <v>91</v>
      </c>
      <c r="C76" s="24">
        <v>0</v>
      </c>
      <c r="D76" s="66">
        <f t="shared" ref="D76:D77" si="2">(C76/$C$81)</f>
        <v>0</v>
      </c>
      <c r="E76" s="23"/>
      <c r="F76" s="23"/>
      <c r="G76" s="28"/>
    </row>
    <row r="77" spans="1:7" ht="12" customHeight="1" x14ac:dyDescent="0.25">
      <c r="A77" s="31"/>
      <c r="B77" s="88" t="s">
        <v>93</v>
      </c>
      <c r="C77" s="24">
        <v>0</v>
      </c>
      <c r="D77" s="66">
        <f t="shared" si="2"/>
        <v>0</v>
      </c>
      <c r="E77" s="23"/>
      <c r="F77" s="23"/>
      <c r="G77" s="28"/>
    </row>
    <row r="78" spans="1:7" ht="12" customHeight="1" x14ac:dyDescent="0.25">
      <c r="A78" s="31"/>
      <c r="B78" s="37" t="s">
        <v>47</v>
      </c>
      <c r="C78" s="24">
        <f>G38</f>
        <v>523851.5</v>
      </c>
      <c r="D78" s="66">
        <f>(C78/$C$81)</f>
        <v>0.32227593523696452</v>
      </c>
      <c r="E78" s="23"/>
      <c r="F78" s="23"/>
      <c r="G78" s="28"/>
    </row>
    <row r="79" spans="1:7" ht="12" customHeight="1" x14ac:dyDescent="0.25">
      <c r="A79" s="31"/>
      <c r="B79" s="37" t="s">
        <v>24</v>
      </c>
      <c r="C79" s="24">
        <f>G52</f>
        <v>1024220</v>
      </c>
      <c r="D79" s="66">
        <f>(C79/$C$81)</f>
        <v>0.63010501714398792</v>
      </c>
      <c r="E79" s="23"/>
      <c r="F79" s="23"/>
      <c r="G79" s="28"/>
    </row>
    <row r="80" spans="1:7" ht="12" customHeight="1" x14ac:dyDescent="0.25">
      <c r="A80" s="31"/>
      <c r="B80" s="37" t="s">
        <v>48</v>
      </c>
      <c r="C80" s="25">
        <f>G60</f>
        <v>77403.574999999997</v>
      </c>
      <c r="D80" s="66">
        <f>(C80/$C$81)</f>
        <v>4.7619047619047616E-2</v>
      </c>
      <c r="E80" s="27"/>
      <c r="F80" s="27"/>
      <c r="G80" s="28"/>
    </row>
    <row r="81" spans="1:7" ht="12.75" customHeight="1" thickBot="1" x14ac:dyDescent="0.3">
      <c r="A81" s="31"/>
      <c r="B81" s="38" t="s">
        <v>49</v>
      </c>
      <c r="C81" s="39">
        <f>SUM(C78:C80)</f>
        <v>1625475.075</v>
      </c>
      <c r="D81" s="40">
        <f>SUM(D78:D80)</f>
        <v>1</v>
      </c>
      <c r="E81" s="27"/>
      <c r="F81" s="27"/>
      <c r="G81" s="28"/>
    </row>
    <row r="82" spans="1:7" ht="12" customHeight="1" x14ac:dyDescent="0.25">
      <c r="A82" s="31"/>
      <c r="B82" s="34"/>
      <c r="C82" s="33"/>
      <c r="D82" s="33"/>
      <c r="E82" s="33"/>
      <c r="F82" s="33"/>
      <c r="G82" s="28"/>
    </row>
    <row r="83" spans="1:7" ht="12.75" customHeight="1" x14ac:dyDescent="0.25">
      <c r="A83" s="31"/>
      <c r="B83" s="35"/>
      <c r="C83" s="33">
        <v>0.85</v>
      </c>
      <c r="D83" s="33"/>
      <c r="E83" s="33">
        <v>1.1499999999999999</v>
      </c>
      <c r="F83" s="33"/>
      <c r="G83" s="28"/>
    </row>
    <row r="84" spans="1:7" ht="12" customHeight="1" thickBot="1" x14ac:dyDescent="0.3">
      <c r="A84" s="22"/>
      <c r="B84" s="53"/>
      <c r="C84" s="54" t="s">
        <v>94</v>
      </c>
      <c r="D84" s="55"/>
      <c r="E84" s="56"/>
      <c r="F84" s="26"/>
      <c r="G84" s="28"/>
    </row>
    <row r="85" spans="1:7" ht="12" customHeight="1" x14ac:dyDescent="0.25">
      <c r="A85" s="31"/>
      <c r="B85" s="57" t="s">
        <v>98</v>
      </c>
      <c r="C85" s="151">
        <f>D85*C83</f>
        <v>8500</v>
      </c>
      <c r="D85" s="151">
        <f>G9</f>
        <v>10000</v>
      </c>
      <c r="E85" s="152">
        <f>D85*E83</f>
        <v>11500</v>
      </c>
      <c r="F85" s="52"/>
      <c r="G85" s="29"/>
    </row>
    <row r="86" spans="1:7" ht="12.75" customHeight="1" thickBot="1" x14ac:dyDescent="0.3">
      <c r="A86" s="31"/>
      <c r="B86" s="38" t="s">
        <v>95</v>
      </c>
      <c r="C86" s="64">
        <f>(G61/C85)</f>
        <v>191.23236176470587</v>
      </c>
      <c r="D86" s="64">
        <f>(G61/D85)</f>
        <v>162.54750749999999</v>
      </c>
      <c r="E86" s="65">
        <f>(G61/E85)</f>
        <v>141.34565869565216</v>
      </c>
      <c r="F86" s="52"/>
      <c r="G86" s="29"/>
    </row>
    <row r="87" spans="1:7" ht="15.6" customHeight="1" x14ac:dyDescent="0.25">
      <c r="A87" s="31"/>
      <c r="B87" s="43" t="s">
        <v>50</v>
      </c>
      <c r="C87" s="30"/>
      <c r="D87" s="30"/>
      <c r="E87" s="30"/>
      <c r="F87" s="30"/>
      <c r="G87" s="30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91" fitToWidth="0" fitToHeight="0" orientation="portrait" r:id="rId1"/>
  <headerFooter>
    <oddFooter>&amp;C&amp;"Helvetica Neue,Regular"&amp;12&amp;K000000&amp;P</oddFooter>
  </headerFooter>
  <rowBreaks count="1" manualBreakCount="1">
    <brk id="3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FORRAJERA</vt:lpstr>
      <vt:lpstr>'AVENA FORRAJERA'!Área_de_impresión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2022-02-08T16:46:55Z</cp:lastPrinted>
  <dcterms:created xsi:type="dcterms:W3CDTF">2020-11-27T12:49:26Z</dcterms:created>
  <dcterms:modified xsi:type="dcterms:W3CDTF">2022-07-04T20:04:38Z</dcterms:modified>
</cp:coreProperties>
</file>