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17970" windowHeight="6120"/>
  </bookViews>
  <sheets>
    <sheet name="Avena Grano" sheetId="1" r:id="rId1"/>
  </sheets>
  <definedNames>
    <definedName name="_xlnm.Print_Area" localSheetId="0">'Avena Grano'!$A$1:$G$92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32" i="1" l="1"/>
  <c r="G22" i="1"/>
  <c r="G23" i="1"/>
  <c r="G24" i="1"/>
  <c r="G25" i="1"/>
  <c r="G26" i="1"/>
  <c r="G55" i="1" l="1"/>
  <c r="G52" i="1"/>
  <c r="G50" i="1"/>
  <c r="G49" i="1"/>
  <c r="G47" i="1"/>
  <c r="G21" i="1"/>
  <c r="G37" i="1"/>
  <c r="G38" i="1"/>
  <c r="G39" i="1"/>
  <c r="G40" i="1"/>
  <c r="G41" i="1"/>
  <c r="G36" i="1"/>
  <c r="G53" i="1" l="1"/>
  <c r="G12" i="1"/>
  <c r="G66" i="1" s="1"/>
  <c r="G27" i="1" l="1"/>
  <c r="C80" i="1" s="1"/>
  <c r="G56" i="1"/>
  <c r="C83" i="1" s="1"/>
  <c r="G42" i="1"/>
  <c r="C82" i="1" s="1"/>
  <c r="G63" i="1" l="1"/>
  <c r="G64" i="1" s="1"/>
  <c r="G65" i="1" l="1"/>
  <c r="D91" i="1" s="1"/>
  <c r="C85" i="1"/>
  <c r="E91" i="1" l="1"/>
  <c r="C91" i="1"/>
  <c r="G67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<sst xmlns="http://schemas.openxmlformats.org/spreadsheetml/2006/main" count="158" uniqueCount="115">
  <si>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</si>
  <si>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</si>
  <si>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</si>
  <si>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</si>
  <si>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</si>
  <si>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</si>
  <si>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</si>
  <si>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</si>
  <si>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</si>
  <si>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</si>
  <si>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</si>
  <si>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</si>
  <si>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</si>
  <si>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</si>
  <si>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</si>
  <si>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</si>
  <si>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</si>
  <si>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</si>
  <si>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</si>
  <si>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</si>
  <si>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</si>
  <si>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</si>
  <si>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</si>
  <si>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</si>
  <si>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</si>
  <si>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</si>
  <si>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</si>
  <si>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</si>
  <si>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</si>
  <si>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</si>
  <si>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</si>
  <si>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</si>
  <si>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</si>
  <si>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</si>
  <si>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</si>
  <si>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</si>
  <si>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</si>
  <si>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</si>
  <si>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</si>
  <si>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</si>
  <si>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</si>
  <si>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</si>
  <si>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</si>
  <si>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</si>
  <si>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</si>
  <si>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</si>
  <si>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</si>
  <si>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</si>
  <si>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</si>
  <si>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</si>
  <si>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</si>
  <si>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</si>
  <si>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</si>
  <si>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</si>
  <si>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</si>
  <si>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</si>
  <si>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</si>
  <si>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</si>
  <si>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</si>
  <si>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</si>
  <si>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</si>
  <si>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</si>
  <si>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BIO BIO</t>
  </si>
  <si>
    <t>SANTA BARBARA</t>
  </si>
  <si>
    <t>S.BARBARA-MULCHEN-QUILACO</t>
  </si>
  <si>
    <t>RENDIMIENTO (Kg/Há.)</t>
  </si>
  <si>
    <t>PRECIO ESPERADO ($/Kg.)</t>
  </si>
  <si>
    <t>SEPT./DIC.</t>
  </si>
  <si>
    <t>SEQUÍA</t>
  </si>
  <si>
    <t>Aradura Cincel</t>
  </si>
  <si>
    <t>Vibrocultivador</t>
  </si>
  <si>
    <t>Siembra</t>
  </si>
  <si>
    <t>Feb.-marzo</t>
  </si>
  <si>
    <t>Lt</t>
  </si>
  <si>
    <t>Septiembre</t>
  </si>
  <si>
    <t>Mezcla  9-41-12</t>
  </si>
  <si>
    <t>Octubre</t>
  </si>
  <si>
    <t>Fungicidas</t>
  </si>
  <si>
    <t>Indar Flo</t>
  </si>
  <si>
    <t>lt.</t>
  </si>
  <si>
    <t>300</t>
  </si>
  <si>
    <t>CONSUMO INTERNO PREDIO / VENTA LOCAL</t>
  </si>
  <si>
    <t>Avena Grano secano</t>
  </si>
  <si>
    <t>Supernova</t>
  </si>
  <si>
    <t>Abril</t>
  </si>
  <si>
    <t>Rastrajes (2)</t>
  </si>
  <si>
    <t>Aoplicacioón Glifosato</t>
  </si>
  <si>
    <t>Cosechadora</t>
  </si>
  <si>
    <t>Enero-Febrero</t>
  </si>
  <si>
    <t>Semilla de Avena Sativa</t>
  </si>
  <si>
    <t>150</t>
  </si>
  <si>
    <t>Urea Gran</t>
  </si>
  <si>
    <t>Agosto</t>
  </si>
  <si>
    <t>Herbicida MCPA</t>
  </si>
  <si>
    <t>Herbicida Glifosato 48%</t>
  </si>
  <si>
    <t>3</t>
  </si>
  <si>
    <t>DESINFECTANTE SEMILLA</t>
  </si>
  <si>
    <t>Abril-Mayo</t>
  </si>
  <si>
    <t>SIEMBRA</t>
  </si>
  <si>
    <t>APLICACIÓN FERTILIZANTE</t>
  </si>
  <si>
    <t>APLICACIÓN HERBICIDA</t>
  </si>
  <si>
    <t>Agosto-Septiembre</t>
  </si>
  <si>
    <t>APLICACIÓN FUNGICIDA</t>
  </si>
  <si>
    <t>Septiembre-Octubre</t>
  </si>
  <si>
    <t xml:space="preserve">LABORES DE COSECHA </t>
  </si>
  <si>
    <t>Enero</t>
  </si>
  <si>
    <t>1050</t>
  </si>
  <si>
    <t>1348</t>
  </si>
  <si>
    <t>Mar-23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</si>
  <si>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</si>
  <si>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7"/>
        <color indexed="8"/>
        <rFont val="Arial"/>
        <family val="2"/>
      </rPr>
      <t>Notas</t>
    </r>
    <r>
      <rPr>
        <b/>
        <sz val="7"/>
        <color indexed="8"/>
        <rFont val="Arial"/>
        <family val="2"/>
      </rPr>
      <t>:</t>
    </r>
  </si>
  <si>
    <t>JM</t>
  </si>
  <si>
    <t>0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</si>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</sst>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i/>
      <sz val="9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8"/>
      <name val="Arial"/>
      <family val="2"/>
    </font>
    <font>
      <b/>
      <sz val="7"/>
      <color indexed="9"/>
      <name val="Arial"/>
      <family val="2"/>
    </font>
    <font>
      <u/>
      <sz val="8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15"/>
      <name val="Arial"/>
      <family val="2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1"/>
  </cellStyleXfs>
  <cellXfs count="110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10" borderId="2" xfId="0" applyFont="1" applyFill="1" applyBorder="1" applyAlignment="1">
      <alignment horizontal="right" wrapText="1"/>
    </xf>
    <xf numFmtId="0" fontId="5" fillId="2" borderId="1" xfId="0" applyFont="1" applyFill="1" applyBorder="1" applyAlignment="1"/>
    <xf numFmtId="3" fontId="4" fillId="10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/>
    <xf numFmtId="43" fontId="2" fillId="0" borderId="1" xfId="0" applyNumberFormat="1" applyFont="1" applyBorder="1" applyAlignment="1"/>
    <xf numFmtId="3" fontId="7" fillId="2" borderId="2" xfId="0" applyNumberFormat="1" applyFont="1" applyFill="1" applyBorder="1" applyAlignment="1">
      <alignment horizontal="right" wrapText="1"/>
    </xf>
    <xf numFmtId="0" fontId="8" fillId="10" borderId="2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horizontal="right" vertical="center" wrapText="1"/>
    </xf>
    <xf numFmtId="17" fontId="4" fillId="10" borderId="2" xfId="0" applyNumberFormat="1" applyFont="1" applyFill="1" applyBorder="1" applyAlignment="1">
      <alignment horizontal="right"/>
    </xf>
    <xf numFmtId="14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/>
    <xf numFmtId="0" fontId="7" fillId="2" borderId="2" xfId="0" applyFont="1" applyFill="1" applyBorder="1" applyAlignment="1"/>
    <xf numFmtId="0" fontId="4" fillId="0" borderId="2" xfId="0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10" fillId="0" borderId="2" xfId="1" applyNumberFormat="1" applyFont="1" applyBorder="1" applyAlignment="1">
      <alignment horizontal="left"/>
    </xf>
    <xf numFmtId="3" fontId="10" fillId="0" borderId="2" xfId="1" applyNumberFormat="1" applyFont="1" applyBorder="1" applyAlignment="1">
      <alignment horizontal="center"/>
    </xf>
    <xf numFmtId="165" fontId="10" fillId="0" borderId="2" xfId="1" applyNumberFormat="1" applyFont="1" applyBorder="1" applyAlignment="1">
      <alignment horizontal="center"/>
    </xf>
    <xf numFmtId="3" fontId="10" fillId="0" borderId="2" xfId="1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left"/>
    </xf>
    <xf numFmtId="165" fontId="8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10" borderId="2" xfId="1" applyFont="1" applyFill="1" applyBorder="1" applyAlignment="1">
      <alignment horizontal="left"/>
    </xf>
    <xf numFmtId="0" fontId="7" fillId="10" borderId="2" xfId="1" applyFont="1" applyFill="1" applyBorder="1" applyAlignment="1">
      <alignment horizontal="center"/>
    </xf>
    <xf numFmtId="3" fontId="7" fillId="10" borderId="2" xfId="1" applyNumberFormat="1" applyFont="1" applyFill="1" applyBorder="1" applyAlignment="1">
      <alignment horizontal="right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/>
    </xf>
    <xf numFmtId="49" fontId="7" fillId="10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/>
    <xf numFmtId="49" fontId="12" fillId="2" borderId="2" xfId="0" applyNumberFormat="1" applyFont="1" applyFill="1" applyBorder="1" applyAlignment="1"/>
    <xf numFmtId="0" fontId="7" fillId="2" borderId="2" xfId="0" applyFont="1" applyFill="1" applyBorder="1" applyAlignment="1">
      <alignment horizontal="center"/>
    </xf>
    <xf numFmtId="3" fontId="7" fillId="10" borderId="2" xfId="0" applyNumberFormat="1" applyFont="1" applyFill="1" applyBorder="1" applyAlignment="1"/>
    <xf numFmtId="0" fontId="7" fillId="2" borderId="2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/>
    <xf numFmtId="0" fontId="17" fillId="2" borderId="1" xfId="0" applyFont="1" applyFill="1" applyBorder="1" applyAlignment="1">
      <alignment vertical="center"/>
    </xf>
    <xf numFmtId="0" fontId="17" fillId="7" borderId="1" xfId="0" applyFont="1" applyFill="1" applyBorder="1" applyAlignment="1"/>
    <xf numFmtId="0" fontId="13" fillId="7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166" fontId="3" fillId="6" borderId="1" xfId="0" applyNumberFormat="1" applyFont="1" applyFill="1" applyBorder="1" applyAlignment="1">
      <alignment vertical="center"/>
    </xf>
    <xf numFmtId="0" fontId="17" fillId="9" borderId="1" xfId="0" applyFont="1" applyFill="1" applyBorder="1" applyAlignment="1"/>
    <xf numFmtId="49" fontId="15" fillId="8" borderId="1" xfId="0" applyNumberFormat="1" applyFont="1" applyFill="1" applyBorder="1" applyAlignment="1">
      <alignment vertical="center"/>
    </xf>
    <xf numFmtId="49" fontId="17" fillId="8" borderId="1" xfId="0" applyNumberFormat="1" applyFont="1" applyFill="1" applyBorder="1" applyAlignment="1"/>
    <xf numFmtId="167" fontId="15" fillId="8" borderId="1" xfId="0" applyNumberFormat="1" applyFont="1" applyFill="1" applyBorder="1" applyAlignment="1">
      <alignment vertical="center"/>
    </xf>
    <xf numFmtId="9" fontId="15" fillId="8" borderId="1" xfId="0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vertical="center"/>
    </xf>
    <xf numFmtId="49" fontId="18" fillId="9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center" wrapText="1"/>
    </xf>
    <xf numFmtId="49" fontId="18" fillId="9" borderId="1" xfId="0" applyNumberFormat="1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/>
    <xf numFmtId="0" fontId="7" fillId="2" borderId="2" xfId="0" applyFont="1" applyFill="1" applyBorder="1" applyAlignment="1"/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7" fillId="2" borderId="2" xfId="0" applyNumberFormat="1" applyFont="1" applyFill="1" applyBorder="1" applyAlignment="1"/>
    <xf numFmtId="0" fontId="15" fillId="2" borderId="2" xfId="0" applyNumberFormat="1" applyFont="1" applyFill="1" applyBorder="1" applyAlignment="1">
      <alignment vertical="center"/>
    </xf>
    <xf numFmtId="167" fontId="15" fillId="2" borderId="2" xfId="0" applyNumberFormat="1" applyFont="1" applyFill="1" applyBorder="1" applyAlignment="1">
      <alignment vertical="center"/>
    </xf>
    <xf numFmtId="49" fontId="15" fillId="10" borderId="2" xfId="0" applyNumberFormat="1" applyFont="1" applyFill="1" applyBorder="1" applyAlignment="1">
      <alignment vertical="center"/>
    </xf>
    <xf numFmtId="3" fontId="15" fillId="10" borderId="2" xfId="0" applyNumberFormat="1" applyFont="1" applyFill="1" applyBorder="1" applyAlignment="1">
      <alignment vertical="center"/>
    </xf>
    <xf numFmtId="167" fontId="15" fillId="10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1419224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246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69" workbookViewId="0">
      <selection activeCell="F75" sqref="F75"/>
    </sheetView>
  </sheetViews>
  <sheetFormatPr baseColWidth="10" defaultColWidth="10.85546875" defaultRowHeight="11.25" customHeight="1" x14ac:dyDescent="0.2"/>
  <cols>
    <col min="1" max="1" width="4.425781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21.28515625" style="2" bestFit="1" customWidth="1"/>
    <col min="8" max="255" width="10.85546875" style="2" customWidth="1"/>
    <col min="256" max="16384" width="10.85546875" style="3"/>
  </cols>
  <sheetData>
    <row r="1" spans="1:8" ht="15" customHeight="1" x14ac:dyDescent="0.2">
      <c r="A1" s="1"/>
      <c r="B1" s="1"/>
      <c r="C1" s="1"/>
      <c r="D1" s="1"/>
      <c r="E1" s="1"/>
      <c r="F1" s="1"/>
      <c r="G1" s="1"/>
    </row>
    <row r="2" spans="1:8" ht="15" customHeight="1" x14ac:dyDescent="0.2">
      <c r="A2" s="1"/>
      <c r="B2" s="1"/>
      <c r="C2" s="1"/>
      <c r="D2" s="1"/>
      <c r="E2" s="1"/>
      <c r="F2" s="1"/>
      <c r="G2" s="1"/>
    </row>
    <row r="3" spans="1:8" ht="15" customHeight="1" x14ac:dyDescent="0.2">
      <c r="A3" s="1"/>
      <c r="B3" s="1"/>
      <c r="C3" s="1"/>
      <c r="D3" s="1"/>
      <c r="E3" s="1"/>
      <c r="F3" s="1"/>
      <c r="G3" s="1"/>
    </row>
    <row r="4" spans="1:8" ht="15" customHeight="1" x14ac:dyDescent="0.2">
      <c r="A4" s="1"/>
      <c r="B4" s="1"/>
      <c r="C4" s="1"/>
      <c r="D4" s="1"/>
      <c r="E4" s="1"/>
      <c r="F4" s="1"/>
      <c r="G4" s="1"/>
    </row>
    <row r="5" spans="1:8" ht="15" customHeight="1" x14ac:dyDescent="0.2">
      <c r="A5" s="1"/>
      <c r="B5" s="1"/>
      <c r="C5" s="1"/>
      <c r="D5" s="1"/>
      <c r="E5" s="1"/>
      <c r="F5" s="1"/>
      <c r="G5" s="1"/>
    </row>
    <row r="6" spans="1:8" ht="15" customHeight="1" x14ac:dyDescent="0.2">
      <c r="A6" s="1"/>
      <c r="B6" s="1"/>
      <c r="C6" s="1"/>
      <c r="D6" s="1"/>
      <c r="E6" s="1"/>
      <c r="F6" s="1"/>
      <c r="G6" s="1"/>
    </row>
    <row r="7" spans="1:8" ht="15" customHeight="1" x14ac:dyDescent="0.2">
      <c r="A7" s="1"/>
      <c r="B7" s="1"/>
      <c r="C7" s="1"/>
      <c r="D7" s="1"/>
      <c r="E7" s="1"/>
      <c r="F7" s="1"/>
      <c r="G7" s="1"/>
    </row>
    <row r="8" spans="1:8" ht="15" customHeight="1" x14ac:dyDescent="0.2">
      <c r="A8" s="1"/>
      <c r="B8" s="1"/>
      <c r="C8" s="1"/>
      <c r="D8" s="1"/>
      <c r="E8" s="1"/>
      <c r="F8" s="1"/>
      <c r="G8" s="1"/>
    </row>
    <row r="9" spans="1:8" ht="12" customHeight="1" x14ac:dyDescent="0.2">
      <c r="A9" s="1"/>
      <c r="B9" s="75" t="s">
        <v>0</v>
      </c>
      <c r="C9" s="4" t="s">
        <v>82</v>
      </c>
      <c r="D9" s="5"/>
      <c r="E9" s="96" t="s">
        <v>65</v>
      </c>
      <c r="F9" s="97"/>
      <c r="G9" s="6">
        <v>5200</v>
      </c>
    </row>
    <row r="10" spans="1:8" ht="14.25" x14ac:dyDescent="0.2">
      <c r="A10" s="1"/>
      <c r="B10" s="7" t="s">
        <v>1</v>
      </c>
      <c r="C10" s="8" t="s">
        <v>83</v>
      </c>
      <c r="D10" s="5"/>
      <c r="E10" s="94" t="s">
        <v>2</v>
      </c>
      <c r="F10" s="95"/>
      <c r="G10" s="9" t="s">
        <v>108</v>
      </c>
    </row>
    <row r="11" spans="1:8" ht="14.25" x14ac:dyDescent="0.2">
      <c r="A11" s="1"/>
      <c r="B11" s="7" t="s">
        <v>3</v>
      </c>
      <c r="C11" s="9" t="s">
        <v>4</v>
      </c>
      <c r="D11" s="5"/>
      <c r="E11" s="94" t="s">
        <v>66</v>
      </c>
      <c r="F11" s="95"/>
      <c r="G11" s="10">
        <v>350</v>
      </c>
      <c r="H11" s="11"/>
    </row>
    <row r="12" spans="1:8" ht="11.25" customHeight="1" x14ac:dyDescent="0.2">
      <c r="A12" s="1"/>
      <c r="B12" s="7" t="s">
        <v>5</v>
      </c>
      <c r="C12" s="8" t="s">
        <v>62</v>
      </c>
      <c r="D12" s="5"/>
      <c r="E12" s="17" t="s">
        <v>6</v>
      </c>
      <c r="F12" s="18"/>
      <c r="G12" s="12">
        <f>(G9*G11)</f>
        <v>1820000</v>
      </c>
    </row>
    <row r="13" spans="1:8" ht="22.5" x14ac:dyDescent="0.2">
      <c r="A13" s="1"/>
      <c r="B13" s="7" t="s">
        <v>7</v>
      </c>
      <c r="C13" s="8" t="s">
        <v>63</v>
      </c>
      <c r="D13" s="5"/>
      <c r="E13" s="94" t="s">
        <v>8</v>
      </c>
      <c r="F13" s="95"/>
      <c r="G13" s="13" t="s">
        <v>81</v>
      </c>
    </row>
    <row r="14" spans="1:8" ht="24" x14ac:dyDescent="0.2">
      <c r="A14" s="1"/>
      <c r="B14" s="7" t="s">
        <v>9</v>
      </c>
      <c r="C14" s="14" t="s">
        <v>64</v>
      </c>
      <c r="D14" s="5"/>
      <c r="E14" s="94" t="s">
        <v>10</v>
      </c>
      <c r="F14" s="95"/>
      <c r="G14" s="15" t="s">
        <v>67</v>
      </c>
    </row>
    <row r="15" spans="1:8" ht="14.25" x14ac:dyDescent="0.2">
      <c r="A15" s="1"/>
      <c r="B15" s="7" t="s">
        <v>11</v>
      </c>
      <c r="C15" s="16">
        <v>44713</v>
      </c>
      <c r="D15" s="5"/>
      <c r="E15" s="98" t="s">
        <v>12</v>
      </c>
      <c r="F15" s="99"/>
      <c r="G15" s="19" t="s">
        <v>68</v>
      </c>
    </row>
    <row r="16" spans="1:8" ht="12" customHeight="1" x14ac:dyDescent="0.2">
      <c r="A16" s="1"/>
      <c r="B16" s="20"/>
      <c r="C16" s="21"/>
      <c r="D16" s="5"/>
      <c r="E16" s="5"/>
      <c r="F16" s="5"/>
      <c r="G16" s="22"/>
    </row>
    <row r="17" spans="1:7" ht="12" customHeight="1" x14ac:dyDescent="0.2">
      <c r="A17" s="1"/>
      <c r="B17" s="100" t="s">
        <v>13</v>
      </c>
      <c r="C17" s="101"/>
      <c r="D17" s="101"/>
      <c r="E17" s="101"/>
      <c r="F17" s="101"/>
      <c r="G17" s="101"/>
    </row>
    <row r="18" spans="1:7" ht="12" customHeight="1" x14ac:dyDescent="0.2">
      <c r="A18" s="1"/>
      <c r="B18" s="5"/>
      <c r="C18" s="23"/>
      <c r="D18" s="23"/>
      <c r="E18" s="23"/>
      <c r="F18" s="5"/>
      <c r="G18" s="5"/>
    </row>
    <row r="19" spans="1:7" ht="12" customHeight="1" x14ac:dyDescent="0.2">
      <c r="A19" s="1"/>
      <c r="B19" s="24" t="s">
        <v>14</v>
      </c>
      <c r="C19" s="25"/>
      <c r="D19" s="25"/>
      <c r="E19" s="25"/>
      <c r="F19" s="25"/>
      <c r="G19" s="25"/>
    </row>
    <row r="20" spans="1:7" ht="24" customHeight="1" x14ac:dyDescent="0.2">
      <c r="A20" s="1"/>
      <c r="B20" s="76" t="s">
        <v>15</v>
      </c>
      <c r="C20" s="76" t="s">
        <v>16</v>
      </c>
      <c r="D20" s="76" t="s">
        <v>17</v>
      </c>
      <c r="E20" s="76" t="s">
        <v>18</v>
      </c>
      <c r="F20" s="76" t="s">
        <v>19</v>
      </c>
      <c r="G20" s="76" t="s">
        <v>20</v>
      </c>
    </row>
    <row r="21" spans="1:7" ht="12.75" customHeight="1" x14ac:dyDescent="0.2">
      <c r="A21" s="1"/>
      <c r="B21" s="26" t="s">
        <v>96</v>
      </c>
      <c r="C21" s="27" t="s">
        <v>21</v>
      </c>
      <c r="D21" s="28">
        <v>0.2</v>
      </c>
      <c r="E21" s="27" t="s">
        <v>97</v>
      </c>
      <c r="F21" s="29">
        <v>20000</v>
      </c>
      <c r="G21" s="12">
        <f>F21*D21*(1.19)</f>
        <v>4760</v>
      </c>
    </row>
    <row r="22" spans="1:7" ht="12.75" customHeight="1" x14ac:dyDescent="0.2">
      <c r="A22" s="1"/>
      <c r="B22" s="26" t="s">
        <v>98</v>
      </c>
      <c r="C22" s="27" t="s">
        <v>21</v>
      </c>
      <c r="D22" s="28">
        <v>0.3</v>
      </c>
      <c r="E22" s="27" t="s">
        <v>26</v>
      </c>
      <c r="F22" s="29">
        <v>20000</v>
      </c>
      <c r="G22" s="12">
        <f t="shared" ref="G22:G26" si="0">F22*D22*(1.19)</f>
        <v>7140</v>
      </c>
    </row>
    <row r="23" spans="1:7" ht="12.75" customHeight="1" x14ac:dyDescent="0.2">
      <c r="A23" s="1"/>
      <c r="B23" s="26" t="s">
        <v>99</v>
      </c>
      <c r="C23" s="27" t="s">
        <v>21</v>
      </c>
      <c r="D23" s="28">
        <v>0.2</v>
      </c>
      <c r="E23" s="27" t="s">
        <v>97</v>
      </c>
      <c r="F23" s="29">
        <v>20000</v>
      </c>
      <c r="G23" s="12">
        <f t="shared" si="0"/>
        <v>4760</v>
      </c>
    </row>
    <row r="24" spans="1:7" ht="12.75" customHeight="1" x14ac:dyDescent="0.2">
      <c r="A24" s="1"/>
      <c r="B24" s="30" t="s">
        <v>100</v>
      </c>
      <c r="C24" s="27" t="s">
        <v>21</v>
      </c>
      <c r="D24" s="31">
        <v>0.2</v>
      </c>
      <c r="E24" s="32" t="s">
        <v>101</v>
      </c>
      <c r="F24" s="29">
        <v>20000</v>
      </c>
      <c r="G24" s="12">
        <f t="shared" si="0"/>
        <v>4760</v>
      </c>
    </row>
    <row r="25" spans="1:7" ht="12.75" customHeight="1" x14ac:dyDescent="0.2">
      <c r="A25" s="1"/>
      <c r="B25" s="30" t="s">
        <v>102</v>
      </c>
      <c r="C25" s="27" t="s">
        <v>21</v>
      </c>
      <c r="D25" s="31">
        <v>0.2</v>
      </c>
      <c r="E25" s="32" t="s">
        <v>103</v>
      </c>
      <c r="F25" s="29">
        <v>20000</v>
      </c>
      <c r="G25" s="12">
        <f t="shared" si="0"/>
        <v>4760</v>
      </c>
    </row>
    <row r="26" spans="1:7" ht="12.75" customHeight="1" x14ac:dyDescent="0.2">
      <c r="A26" s="1"/>
      <c r="B26" s="30" t="s">
        <v>104</v>
      </c>
      <c r="C26" s="27" t="s">
        <v>21</v>
      </c>
      <c r="D26" s="31">
        <v>0.5</v>
      </c>
      <c r="E26" s="33" t="s">
        <v>105</v>
      </c>
      <c r="F26" s="29">
        <v>20000</v>
      </c>
      <c r="G26" s="12">
        <f t="shared" si="0"/>
        <v>11900</v>
      </c>
    </row>
    <row r="27" spans="1:7" ht="12.75" customHeight="1" x14ac:dyDescent="0.2">
      <c r="A27" s="1"/>
      <c r="B27" s="34" t="s">
        <v>22</v>
      </c>
      <c r="C27" s="35"/>
      <c r="D27" s="35"/>
      <c r="E27" s="35"/>
      <c r="F27" s="36"/>
      <c r="G27" s="37">
        <f>SUM(G21:G26)</f>
        <v>38080</v>
      </c>
    </row>
    <row r="28" spans="1:7" ht="12" customHeight="1" x14ac:dyDescent="0.2">
      <c r="A28" s="1"/>
      <c r="B28" s="5"/>
      <c r="C28" s="5"/>
      <c r="D28" s="5"/>
      <c r="E28" s="5"/>
      <c r="F28" s="38"/>
      <c r="G28" s="38"/>
    </row>
    <row r="29" spans="1:7" ht="12" customHeight="1" x14ac:dyDescent="0.2">
      <c r="A29" s="1"/>
      <c r="B29" s="24" t="s">
        <v>23</v>
      </c>
      <c r="C29" s="39"/>
      <c r="D29" s="39"/>
      <c r="E29" s="39"/>
      <c r="F29" s="25"/>
      <c r="G29" s="25"/>
    </row>
    <row r="30" spans="1:7" ht="24" customHeight="1" x14ac:dyDescent="0.2">
      <c r="A30" s="1"/>
      <c r="B30" s="77" t="s">
        <v>15</v>
      </c>
      <c r="C30" s="76" t="s">
        <v>16</v>
      </c>
      <c r="D30" s="76" t="s">
        <v>17</v>
      </c>
      <c r="E30" s="77" t="s">
        <v>18</v>
      </c>
      <c r="F30" s="76" t="s">
        <v>19</v>
      </c>
      <c r="G30" s="77" t="s">
        <v>20</v>
      </c>
    </row>
    <row r="31" spans="1:7" ht="12" customHeight="1" x14ac:dyDescent="0.2">
      <c r="A31" s="1"/>
      <c r="B31" s="40"/>
      <c r="C31" s="41"/>
      <c r="D31" s="41"/>
      <c r="E31" s="41"/>
      <c r="F31" s="40"/>
      <c r="G31" s="40">
        <v>0</v>
      </c>
    </row>
    <row r="32" spans="1:7" ht="12" customHeight="1" x14ac:dyDescent="0.2">
      <c r="A32" s="1"/>
      <c r="B32" s="42" t="s">
        <v>24</v>
      </c>
      <c r="C32" s="43"/>
      <c r="D32" s="43"/>
      <c r="E32" s="43"/>
      <c r="F32" s="44"/>
      <c r="G32" s="44">
        <f>G31</f>
        <v>0</v>
      </c>
    </row>
    <row r="33" spans="1:7" ht="12" customHeight="1" x14ac:dyDescent="0.2">
      <c r="A33" s="1"/>
      <c r="B33" s="5"/>
      <c r="C33" s="5"/>
      <c r="D33" s="5"/>
      <c r="E33" s="5"/>
      <c r="F33" s="38"/>
      <c r="G33" s="38"/>
    </row>
    <row r="34" spans="1:7" ht="12" customHeight="1" x14ac:dyDescent="0.2">
      <c r="A34" s="1"/>
      <c r="B34" s="24" t="s">
        <v>25</v>
      </c>
      <c r="C34" s="39"/>
      <c r="D34" s="39"/>
      <c r="E34" s="39"/>
      <c r="F34" s="25"/>
      <c r="G34" s="25"/>
    </row>
    <row r="35" spans="1:7" ht="24" customHeight="1" x14ac:dyDescent="0.2">
      <c r="A35" s="1"/>
      <c r="B35" s="77" t="s">
        <v>15</v>
      </c>
      <c r="C35" s="77" t="s">
        <v>16</v>
      </c>
      <c r="D35" s="77" t="s">
        <v>17</v>
      </c>
      <c r="E35" s="77" t="s">
        <v>18</v>
      </c>
      <c r="F35" s="76" t="s">
        <v>19</v>
      </c>
      <c r="G35" s="77" t="s">
        <v>20</v>
      </c>
    </row>
    <row r="36" spans="1:7" ht="12.75" customHeight="1" x14ac:dyDescent="0.2">
      <c r="A36" s="1"/>
      <c r="B36" s="45" t="s">
        <v>69</v>
      </c>
      <c r="C36" s="46" t="s">
        <v>111</v>
      </c>
      <c r="D36" s="46">
        <v>0.125</v>
      </c>
      <c r="E36" s="46" t="s">
        <v>84</v>
      </c>
      <c r="F36" s="47">
        <v>280000</v>
      </c>
      <c r="G36" s="12">
        <f>(D36*F36)*(1.19)</f>
        <v>41650</v>
      </c>
    </row>
    <row r="37" spans="1:7" ht="12.75" customHeight="1" x14ac:dyDescent="0.2">
      <c r="A37" s="1"/>
      <c r="B37" s="45" t="s">
        <v>85</v>
      </c>
      <c r="C37" s="46" t="s">
        <v>111</v>
      </c>
      <c r="D37" s="46">
        <v>0.25</v>
      </c>
      <c r="E37" s="46" t="s">
        <v>84</v>
      </c>
      <c r="F37" s="47">
        <v>280000</v>
      </c>
      <c r="G37" s="12">
        <f t="shared" ref="G37:G41" si="1">(D37*F37)*(1.19)</f>
        <v>83300</v>
      </c>
    </row>
    <row r="38" spans="1:7" ht="12.75" customHeight="1" x14ac:dyDescent="0.2">
      <c r="A38" s="1"/>
      <c r="B38" s="45" t="s">
        <v>70</v>
      </c>
      <c r="C38" s="46" t="s">
        <v>111</v>
      </c>
      <c r="D38" s="46">
        <v>0.125</v>
      </c>
      <c r="E38" s="46" t="s">
        <v>84</v>
      </c>
      <c r="F38" s="47">
        <v>200000</v>
      </c>
      <c r="G38" s="12">
        <f t="shared" si="1"/>
        <v>29750</v>
      </c>
    </row>
    <row r="39" spans="1:7" ht="12.75" customHeight="1" x14ac:dyDescent="0.2">
      <c r="A39" s="1"/>
      <c r="B39" s="45" t="s">
        <v>86</v>
      </c>
      <c r="C39" s="46" t="s">
        <v>111</v>
      </c>
      <c r="D39" s="46">
        <v>0.125</v>
      </c>
      <c r="E39" s="46" t="s">
        <v>84</v>
      </c>
      <c r="F39" s="47">
        <v>160000</v>
      </c>
      <c r="G39" s="12">
        <f t="shared" si="1"/>
        <v>23800</v>
      </c>
    </row>
    <row r="40" spans="1:7" ht="12.75" customHeight="1" x14ac:dyDescent="0.2">
      <c r="A40" s="1"/>
      <c r="B40" s="45" t="s">
        <v>71</v>
      </c>
      <c r="C40" s="46" t="s">
        <v>111</v>
      </c>
      <c r="D40" s="46">
        <v>0.125</v>
      </c>
      <c r="E40" s="46" t="s">
        <v>26</v>
      </c>
      <c r="F40" s="47">
        <v>320000</v>
      </c>
      <c r="G40" s="12">
        <f t="shared" si="1"/>
        <v>47600</v>
      </c>
    </row>
    <row r="41" spans="1:7" ht="12.75" customHeight="1" x14ac:dyDescent="0.2">
      <c r="A41" s="1"/>
      <c r="B41" s="45" t="s">
        <v>87</v>
      </c>
      <c r="C41" s="46" t="s">
        <v>111</v>
      </c>
      <c r="D41" s="46">
        <v>0.125</v>
      </c>
      <c r="E41" s="46" t="s">
        <v>88</v>
      </c>
      <c r="F41" s="47">
        <v>480000</v>
      </c>
      <c r="G41" s="12">
        <f t="shared" si="1"/>
        <v>71400</v>
      </c>
    </row>
    <row r="42" spans="1:7" ht="12.75" customHeight="1" x14ac:dyDescent="0.2">
      <c r="A42" s="1"/>
      <c r="B42" s="34" t="s">
        <v>27</v>
      </c>
      <c r="C42" s="35"/>
      <c r="D42" s="35"/>
      <c r="E42" s="35"/>
      <c r="F42" s="36"/>
      <c r="G42" s="37">
        <f>SUM(G36:G41)</f>
        <v>297500</v>
      </c>
    </row>
    <row r="43" spans="1:7" ht="12" customHeight="1" x14ac:dyDescent="0.2">
      <c r="A43" s="1"/>
      <c r="B43" s="5"/>
      <c r="C43" s="5"/>
      <c r="D43" s="5"/>
      <c r="E43" s="5"/>
      <c r="F43" s="38"/>
      <c r="G43" s="38"/>
    </row>
    <row r="44" spans="1:7" ht="12" customHeight="1" x14ac:dyDescent="0.2">
      <c r="A44" s="1"/>
      <c r="B44" s="24" t="s">
        <v>28</v>
      </c>
      <c r="C44" s="39"/>
      <c r="D44" s="39"/>
      <c r="E44" s="39"/>
      <c r="F44" s="25"/>
      <c r="G44" s="25"/>
    </row>
    <row r="45" spans="1:7" ht="24" customHeight="1" x14ac:dyDescent="0.2">
      <c r="A45" s="1"/>
      <c r="B45" s="76" t="s">
        <v>29</v>
      </c>
      <c r="C45" s="76" t="s">
        <v>30</v>
      </c>
      <c r="D45" s="76" t="s">
        <v>31</v>
      </c>
      <c r="E45" s="76" t="s">
        <v>18</v>
      </c>
      <c r="F45" s="76" t="s">
        <v>19</v>
      </c>
      <c r="G45" s="76" t="s">
        <v>20</v>
      </c>
    </row>
    <row r="46" spans="1:7" ht="12.75" customHeight="1" x14ac:dyDescent="0.2">
      <c r="A46" s="1"/>
      <c r="B46" s="48" t="s">
        <v>32</v>
      </c>
      <c r="C46" s="49"/>
      <c r="D46" s="49"/>
      <c r="E46" s="49"/>
      <c r="F46" s="49"/>
      <c r="G46" s="49"/>
    </row>
    <row r="47" spans="1:7" ht="12.75" customHeight="1" x14ac:dyDescent="0.2">
      <c r="A47" s="1"/>
      <c r="B47" s="17" t="s">
        <v>89</v>
      </c>
      <c r="C47" s="50" t="s">
        <v>34</v>
      </c>
      <c r="D47" s="50" t="s">
        <v>90</v>
      </c>
      <c r="E47" s="50" t="s">
        <v>26</v>
      </c>
      <c r="F47" s="51" t="s">
        <v>106</v>
      </c>
      <c r="G47" s="52">
        <f>(D47*F47)*(1.19)</f>
        <v>187425</v>
      </c>
    </row>
    <row r="48" spans="1:7" ht="12.75" customHeight="1" x14ac:dyDescent="0.2">
      <c r="A48" s="1"/>
      <c r="B48" s="53" t="s">
        <v>33</v>
      </c>
      <c r="C48" s="54"/>
      <c r="D48" s="54"/>
      <c r="E48" s="54"/>
      <c r="F48" s="55"/>
      <c r="G48" s="52"/>
    </row>
    <row r="49" spans="1:7" ht="12.75" customHeight="1" x14ac:dyDescent="0.2">
      <c r="A49" s="1"/>
      <c r="B49" s="17" t="s">
        <v>91</v>
      </c>
      <c r="C49" s="50" t="s">
        <v>34</v>
      </c>
      <c r="D49" s="56">
        <v>250</v>
      </c>
      <c r="E49" s="50" t="s">
        <v>92</v>
      </c>
      <c r="F49" s="55">
        <v>1836</v>
      </c>
      <c r="G49" s="52">
        <f>(D49*F49)*(1.19)</f>
        <v>546210</v>
      </c>
    </row>
    <row r="50" spans="1:7" ht="12.75" customHeight="1" x14ac:dyDescent="0.2">
      <c r="A50" s="1"/>
      <c r="B50" s="17" t="s">
        <v>75</v>
      </c>
      <c r="C50" s="50" t="s">
        <v>34</v>
      </c>
      <c r="D50" s="50" t="s">
        <v>80</v>
      </c>
      <c r="E50" s="50" t="s">
        <v>76</v>
      </c>
      <c r="F50" s="51" t="s">
        <v>107</v>
      </c>
      <c r="G50" s="52">
        <f>(D50*F50)*(1.19)</f>
        <v>481236</v>
      </c>
    </row>
    <row r="51" spans="1:7" ht="12.75" customHeight="1" x14ac:dyDescent="0.2">
      <c r="A51" s="1"/>
      <c r="B51" s="53" t="s">
        <v>35</v>
      </c>
      <c r="C51" s="54"/>
      <c r="D51" s="54"/>
      <c r="E51" s="54"/>
      <c r="F51" s="55"/>
      <c r="G51" s="52"/>
    </row>
    <row r="52" spans="1:7" ht="12.75" customHeight="1" x14ac:dyDescent="0.2">
      <c r="A52" s="1"/>
      <c r="B52" s="17" t="s">
        <v>94</v>
      </c>
      <c r="C52" s="50" t="s">
        <v>73</v>
      </c>
      <c r="D52" s="50" t="s">
        <v>95</v>
      </c>
      <c r="E52" s="50" t="s">
        <v>84</v>
      </c>
      <c r="F52" s="55">
        <v>10376</v>
      </c>
      <c r="G52" s="52">
        <f>(D52*F52)*(1.19)</f>
        <v>37042.32</v>
      </c>
    </row>
    <row r="53" spans="1:7" ht="12.75" customHeight="1" x14ac:dyDescent="0.2">
      <c r="A53" s="1"/>
      <c r="B53" s="17" t="s">
        <v>93</v>
      </c>
      <c r="C53" s="50" t="s">
        <v>73</v>
      </c>
      <c r="D53" s="50">
        <v>1</v>
      </c>
      <c r="E53" s="50" t="s">
        <v>74</v>
      </c>
      <c r="F53" s="55">
        <v>17215</v>
      </c>
      <c r="G53" s="52">
        <f>(D53*F53)</f>
        <v>17215</v>
      </c>
    </row>
    <row r="54" spans="1:7" ht="12.75" customHeight="1" x14ac:dyDescent="0.2">
      <c r="A54" s="1"/>
      <c r="B54" s="53" t="s">
        <v>77</v>
      </c>
      <c r="C54" s="54"/>
      <c r="D54" s="54"/>
      <c r="E54" s="54"/>
      <c r="F54" s="55"/>
      <c r="G54" s="52"/>
    </row>
    <row r="55" spans="1:7" ht="12.75" customHeight="1" x14ac:dyDescent="0.2">
      <c r="A55" s="1"/>
      <c r="B55" s="17" t="s">
        <v>78</v>
      </c>
      <c r="C55" s="50" t="s">
        <v>79</v>
      </c>
      <c r="D55" s="50">
        <v>0.2</v>
      </c>
      <c r="E55" s="50" t="s">
        <v>72</v>
      </c>
      <c r="F55" s="55">
        <v>10850</v>
      </c>
      <c r="G55" s="52">
        <f>(D55*F55)*(1.19)</f>
        <v>2582.2999999999997</v>
      </c>
    </row>
    <row r="56" spans="1:7" ht="13.5" customHeight="1" x14ac:dyDescent="0.2">
      <c r="A56" s="1"/>
      <c r="B56" s="42" t="s">
        <v>36</v>
      </c>
      <c r="C56" s="43"/>
      <c r="D56" s="43"/>
      <c r="E56" s="43"/>
      <c r="F56" s="44"/>
      <c r="G56" s="57">
        <f>SUM(G46:G55)</f>
        <v>1271710.6200000001</v>
      </c>
    </row>
    <row r="57" spans="1:7" ht="12" customHeight="1" x14ac:dyDescent="0.2">
      <c r="A57" s="1"/>
      <c r="B57" s="5"/>
      <c r="C57" s="5"/>
      <c r="D57" s="5"/>
      <c r="E57" s="58"/>
      <c r="F57" s="38"/>
      <c r="G57" s="38"/>
    </row>
    <row r="58" spans="1:7" ht="12" customHeight="1" x14ac:dyDescent="0.2">
      <c r="A58" s="1"/>
      <c r="B58" s="24" t="s">
        <v>37</v>
      </c>
      <c r="C58" s="39"/>
      <c r="D58" s="39"/>
      <c r="E58" s="39"/>
      <c r="F58" s="25"/>
      <c r="G58" s="25"/>
    </row>
    <row r="59" spans="1:7" ht="24" customHeight="1" x14ac:dyDescent="0.2">
      <c r="A59" s="1"/>
      <c r="B59" s="77" t="s">
        <v>38</v>
      </c>
      <c r="C59" s="76" t="s">
        <v>30</v>
      </c>
      <c r="D59" s="76" t="s">
        <v>31</v>
      </c>
      <c r="E59" s="77" t="s">
        <v>18</v>
      </c>
      <c r="F59" s="76" t="s">
        <v>19</v>
      </c>
      <c r="G59" s="77" t="s">
        <v>20</v>
      </c>
    </row>
    <row r="60" spans="1:7" ht="12.75" customHeight="1" x14ac:dyDescent="0.2">
      <c r="A60" s="1"/>
      <c r="B60" s="59"/>
      <c r="C60" s="59"/>
      <c r="D60" s="91" t="s">
        <v>112</v>
      </c>
      <c r="E60" s="59"/>
      <c r="F60" s="90" t="s">
        <v>112</v>
      </c>
      <c r="G60" s="52">
        <v>0</v>
      </c>
    </row>
    <row r="61" spans="1:7" ht="13.5" customHeight="1" x14ac:dyDescent="0.2">
      <c r="A61" s="1"/>
      <c r="B61" s="42" t="s">
        <v>39</v>
      </c>
      <c r="C61" s="43"/>
      <c r="D61" s="43"/>
      <c r="E61" s="43"/>
      <c r="F61" s="44"/>
      <c r="G61" s="57">
        <f>G60</f>
        <v>0</v>
      </c>
    </row>
    <row r="62" spans="1:7" ht="12" customHeight="1" x14ac:dyDescent="0.2">
      <c r="A62" s="1"/>
      <c r="B62" s="5"/>
      <c r="C62" s="5"/>
      <c r="D62" s="5"/>
      <c r="E62" s="5"/>
      <c r="F62" s="38"/>
      <c r="G62" s="38"/>
    </row>
    <row r="63" spans="1:7" ht="12" customHeight="1" x14ac:dyDescent="0.2">
      <c r="A63" s="1"/>
      <c r="B63" s="24" t="s">
        <v>40</v>
      </c>
      <c r="C63" s="61"/>
      <c r="D63" s="61"/>
      <c r="E63" s="61"/>
      <c r="F63" s="61"/>
      <c r="G63" s="78">
        <f>G27+G42+G56+G61</f>
        <v>1607290.62</v>
      </c>
    </row>
    <row r="64" spans="1:7" ht="12" customHeight="1" x14ac:dyDescent="0.2">
      <c r="A64" s="1"/>
      <c r="B64" s="79" t="s">
        <v>41</v>
      </c>
      <c r="C64" s="60"/>
      <c r="D64" s="60"/>
      <c r="E64" s="60"/>
      <c r="F64" s="60"/>
      <c r="G64" s="80">
        <f>G63*0.05</f>
        <v>80364.531000000017</v>
      </c>
    </row>
    <row r="65" spans="1:7" ht="12" customHeight="1" x14ac:dyDescent="0.2">
      <c r="A65" s="1"/>
      <c r="B65" s="24" t="s">
        <v>42</v>
      </c>
      <c r="C65" s="61"/>
      <c r="D65" s="61"/>
      <c r="E65" s="61"/>
      <c r="F65" s="61"/>
      <c r="G65" s="78">
        <f>G64+G63</f>
        <v>1687655.1510000001</v>
      </c>
    </row>
    <row r="66" spans="1:7" ht="12" customHeight="1" x14ac:dyDescent="0.2">
      <c r="A66" s="1"/>
      <c r="B66" s="79" t="s">
        <v>43</v>
      </c>
      <c r="C66" s="60"/>
      <c r="D66" s="60"/>
      <c r="E66" s="60"/>
      <c r="F66" s="60"/>
      <c r="G66" s="80">
        <f>G12</f>
        <v>1820000</v>
      </c>
    </row>
    <row r="67" spans="1:7" ht="12" customHeight="1" x14ac:dyDescent="0.2">
      <c r="A67" s="1"/>
      <c r="B67" s="24" t="s">
        <v>44</v>
      </c>
      <c r="C67" s="81"/>
      <c r="D67" s="81"/>
      <c r="E67" s="81"/>
      <c r="F67" s="81"/>
      <c r="G67" s="82">
        <f>G66-G65</f>
        <v>132344.84899999993</v>
      </c>
    </row>
    <row r="68" spans="1:7" ht="12" customHeight="1" x14ac:dyDescent="0.2">
      <c r="A68" s="1"/>
      <c r="B68" s="62" t="s">
        <v>109</v>
      </c>
      <c r="C68" s="63"/>
      <c r="D68" s="63"/>
      <c r="E68" s="63"/>
      <c r="F68" s="63"/>
      <c r="G68" s="64"/>
    </row>
    <row r="69" spans="1:7" ht="12.75" customHeight="1" x14ac:dyDescent="0.2">
      <c r="A69" s="1"/>
      <c r="B69" s="65"/>
      <c r="C69" s="63"/>
      <c r="D69" s="63"/>
      <c r="E69" s="63"/>
      <c r="F69" s="63"/>
      <c r="G69" s="64"/>
    </row>
    <row r="70" spans="1:7" ht="12" customHeight="1" x14ac:dyDescent="0.2">
      <c r="A70" s="1"/>
      <c r="B70" s="66" t="s">
        <v>110</v>
      </c>
      <c r="C70" s="67"/>
      <c r="D70" s="67"/>
      <c r="E70" s="67"/>
      <c r="F70" s="67"/>
      <c r="G70" s="64"/>
    </row>
    <row r="71" spans="1:7" ht="12" customHeight="1" x14ac:dyDescent="0.2">
      <c r="A71" s="1"/>
      <c r="B71" s="74" t="s">
        <v>45</v>
      </c>
      <c r="C71" s="67"/>
      <c r="D71" s="67"/>
      <c r="E71" s="67"/>
      <c r="F71" s="67"/>
      <c r="G71" s="64"/>
    </row>
    <row r="72" spans="1:7" ht="12" customHeight="1" x14ac:dyDescent="0.2">
      <c r="A72" s="1"/>
      <c r="B72" s="74" t="s">
        <v>46</v>
      </c>
      <c r="C72" s="67"/>
      <c r="D72" s="67"/>
      <c r="E72" s="67"/>
      <c r="F72" s="67"/>
      <c r="G72" s="64"/>
    </row>
    <row r="73" spans="1:7" ht="12" customHeight="1" x14ac:dyDescent="0.2">
      <c r="A73" s="1"/>
      <c r="B73" s="74" t="s">
        <v>47</v>
      </c>
      <c r="C73" s="67"/>
      <c r="D73" s="67"/>
      <c r="E73" s="67"/>
      <c r="F73" s="67"/>
      <c r="G73" s="64"/>
    </row>
    <row r="74" spans="1:7" ht="12" customHeight="1" x14ac:dyDescent="0.2">
      <c r="A74" s="1"/>
      <c r="B74" s="74" t="s">
        <v>48</v>
      </c>
      <c r="C74" s="67"/>
      <c r="D74" s="67"/>
      <c r="E74" s="67"/>
      <c r="F74" s="67"/>
      <c r="G74" s="64"/>
    </row>
    <row r="75" spans="1:7" ht="12" customHeight="1" x14ac:dyDescent="0.2">
      <c r="A75" s="1"/>
      <c r="B75" s="74" t="s">
        <v>49</v>
      </c>
      <c r="C75" s="67"/>
      <c r="D75" s="67"/>
      <c r="E75" s="67"/>
      <c r="F75" s="67"/>
      <c r="G75" s="64"/>
    </row>
    <row r="76" spans="1:7" ht="12.75" customHeight="1" x14ac:dyDescent="0.2">
      <c r="A76" s="1"/>
      <c r="B76" s="74" t="s">
        <v>50</v>
      </c>
      <c r="C76" s="67"/>
      <c r="D76" s="67"/>
      <c r="E76" s="67"/>
      <c r="F76" s="67"/>
      <c r="G76" s="64"/>
    </row>
    <row r="77" spans="1:7" ht="12.75" customHeight="1" x14ac:dyDescent="0.2">
      <c r="A77" s="1"/>
      <c r="B77" s="68"/>
      <c r="C77" s="67"/>
      <c r="D77" s="67"/>
      <c r="E77" s="67"/>
      <c r="F77" s="67"/>
      <c r="G77" s="64"/>
    </row>
    <row r="78" spans="1:7" ht="15" customHeight="1" x14ac:dyDescent="0.2">
      <c r="A78" s="1"/>
      <c r="B78" s="92" t="s">
        <v>51</v>
      </c>
      <c r="C78" s="93"/>
      <c r="D78" s="83"/>
      <c r="E78" s="69"/>
      <c r="F78" s="69"/>
      <c r="G78" s="64"/>
    </row>
    <row r="79" spans="1:7" ht="12" customHeight="1" x14ac:dyDescent="0.2">
      <c r="A79" s="1"/>
      <c r="B79" s="84" t="s">
        <v>38</v>
      </c>
      <c r="C79" s="84" t="s">
        <v>52</v>
      </c>
      <c r="D79" s="85" t="s">
        <v>53</v>
      </c>
      <c r="E79" s="69"/>
      <c r="F79" s="69"/>
      <c r="G79" s="64"/>
    </row>
    <row r="80" spans="1:7" ht="12" customHeight="1" x14ac:dyDescent="0.2">
      <c r="A80" s="1"/>
      <c r="B80" s="102" t="s">
        <v>54</v>
      </c>
      <c r="C80" s="103">
        <f>G27</f>
        <v>38080</v>
      </c>
      <c r="D80" s="104">
        <f>(C80/C86)</f>
        <v>2.2563851375345341E-2</v>
      </c>
      <c r="E80" s="69"/>
      <c r="F80" s="69"/>
      <c r="G80" s="64"/>
    </row>
    <row r="81" spans="1:7" ht="12" customHeight="1" x14ac:dyDescent="0.2">
      <c r="A81" s="1"/>
      <c r="B81" s="102" t="s">
        <v>55</v>
      </c>
      <c r="C81" s="105">
        <v>0</v>
      </c>
      <c r="D81" s="104">
        <v>0</v>
      </c>
      <c r="E81" s="69"/>
      <c r="F81" s="69"/>
      <c r="G81" s="64"/>
    </row>
    <row r="82" spans="1:7" ht="12" customHeight="1" x14ac:dyDescent="0.2">
      <c r="A82" s="1"/>
      <c r="B82" s="102" t="s">
        <v>56</v>
      </c>
      <c r="C82" s="103">
        <f>G42</f>
        <v>297500</v>
      </c>
      <c r="D82" s="104">
        <f>(C82/C86)</f>
        <v>0.17628008886988547</v>
      </c>
      <c r="E82" s="69"/>
      <c r="F82" s="69"/>
      <c r="G82" s="64"/>
    </row>
    <row r="83" spans="1:7" ht="12" customHeight="1" x14ac:dyDescent="0.2">
      <c r="A83" s="1"/>
      <c r="B83" s="102" t="s">
        <v>29</v>
      </c>
      <c r="C83" s="103">
        <f>G56</f>
        <v>1271710.6200000001</v>
      </c>
      <c r="D83" s="104">
        <f>(C83/C86)</f>
        <v>0.75353701213572155</v>
      </c>
      <c r="E83" s="69"/>
      <c r="F83" s="69"/>
      <c r="G83" s="64"/>
    </row>
    <row r="84" spans="1:7" ht="12" customHeight="1" x14ac:dyDescent="0.2">
      <c r="A84" s="1"/>
      <c r="B84" s="102" t="s">
        <v>57</v>
      </c>
      <c r="C84" s="106">
        <v>0</v>
      </c>
      <c r="D84" s="104">
        <f>(C84/C86)</f>
        <v>0</v>
      </c>
      <c r="E84" s="70"/>
      <c r="F84" s="70"/>
      <c r="G84" s="64"/>
    </row>
    <row r="85" spans="1:7" ht="12" customHeight="1" x14ac:dyDescent="0.2">
      <c r="A85" s="1"/>
      <c r="B85" s="102" t="s">
        <v>58</v>
      </c>
      <c r="C85" s="106">
        <f>G64</f>
        <v>80364.531000000017</v>
      </c>
      <c r="D85" s="104">
        <f>(C85/C86)</f>
        <v>4.761904761904763E-2</v>
      </c>
      <c r="E85" s="70"/>
      <c r="F85" s="70"/>
      <c r="G85" s="64"/>
    </row>
    <row r="86" spans="1:7" ht="12.75" customHeight="1" x14ac:dyDescent="0.2">
      <c r="A86" s="1"/>
      <c r="B86" s="84" t="s">
        <v>59</v>
      </c>
      <c r="C86" s="86">
        <f>SUM(C80:C85)</f>
        <v>1687655.1510000001</v>
      </c>
      <c r="D86" s="87">
        <f>SUM(D80:D85)</f>
        <v>1</v>
      </c>
      <c r="E86" s="70"/>
      <c r="F86" s="70"/>
      <c r="G86" s="64"/>
    </row>
    <row r="87" spans="1:7" ht="12" customHeight="1" x14ac:dyDescent="0.2">
      <c r="A87" s="1"/>
      <c r="B87" s="65"/>
      <c r="C87" s="63"/>
      <c r="D87" s="63"/>
      <c r="E87" s="63"/>
      <c r="F87" s="63"/>
      <c r="G87" s="64"/>
    </row>
    <row r="88" spans="1:7" ht="12.75" customHeight="1" x14ac:dyDescent="0.2">
      <c r="A88" s="1"/>
      <c r="B88" s="71"/>
      <c r="C88" s="63"/>
      <c r="D88" s="63"/>
      <c r="E88" s="63"/>
      <c r="F88" s="63"/>
      <c r="G88" s="64"/>
    </row>
    <row r="89" spans="1:7" ht="12" customHeight="1" x14ac:dyDescent="0.2">
      <c r="A89" s="1"/>
      <c r="B89" s="88"/>
      <c r="C89" s="89" t="s">
        <v>60</v>
      </c>
      <c r="D89" s="88"/>
      <c r="E89" s="88"/>
      <c r="F89" s="70"/>
      <c r="G89" s="64"/>
    </row>
    <row r="90" spans="1:7" ht="12" customHeight="1" x14ac:dyDescent="0.2">
      <c r="A90" s="1"/>
      <c r="B90" s="107" t="s">
        <v>113</v>
      </c>
      <c r="C90" s="108">
        <v>4800</v>
      </c>
      <c r="D90" s="108">
        <v>5200</v>
      </c>
      <c r="E90" s="108">
        <v>5400</v>
      </c>
      <c r="F90" s="72"/>
      <c r="G90" s="73"/>
    </row>
    <row r="91" spans="1:7" ht="12.75" customHeight="1" x14ac:dyDescent="0.2">
      <c r="A91" s="1"/>
      <c r="B91" s="107" t="s">
        <v>114</v>
      </c>
      <c r="C91" s="109">
        <f>(G65/C90)</f>
        <v>351.594823125</v>
      </c>
      <c r="D91" s="109">
        <f>(G65/D90)</f>
        <v>324.54906750000004</v>
      </c>
      <c r="E91" s="109">
        <f>(G65/E90)</f>
        <v>312.52873166666666</v>
      </c>
      <c r="F91" s="72"/>
      <c r="G91" s="73"/>
    </row>
    <row r="92" spans="1:7" ht="15.6" customHeight="1" x14ac:dyDescent="0.2">
      <c r="A92" s="1"/>
      <c r="B92" s="74" t="s">
        <v>61</v>
      </c>
      <c r="C92" s="67"/>
      <c r="D92" s="67"/>
      <c r="E92" s="67"/>
      <c r="F92" s="67"/>
      <c r="G92" s="67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31496062992125984" right="0.31496062992125984" top="0.35433070866141736" bottom="0.35433070866141736" header="0" footer="0"/>
  <pageSetup paperSize="34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2022-06-20T00:32:18Z</dcterms:modified>
</cp:coreProperties>
</file>