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bookViews>
    <workbookView xWindow="0" yWindow="0" windowWidth="20490" windowHeight="7755"/>
  </bookViews>
  <sheets>
    <sheet name="AVENA GRANO" sheetId="1" r:id="rId1"/>
  </sheets>
  <definedNames>
    <definedName name="_xlnm.Print_Area" localSheetId="0">'AVENA GRANO'!$A$1:$F$94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40" i="1"/>
  <c r="F41" i="1"/>
  <c r="F42" i="1"/>
  <c r="F48" i="1" l="1"/>
  <c r="F49" i="1"/>
  <c r="F51" i="1"/>
  <c r="F52" i="1"/>
  <c r="F54" i="1"/>
  <c r="F55" i="1"/>
  <c r="F57" i="1"/>
  <c r="F35" i="1"/>
  <c r="F36" i="1"/>
  <c r="F37" i="1"/>
  <c r="F38" i="1"/>
  <c r="F20" i="1"/>
  <c r="F21" i="1"/>
  <c r="F22" i="1"/>
  <c r="F23" i="1"/>
  <c r="F24" i="1"/>
  <c r="F25" i="1"/>
  <c r="F63" i="1"/>
  <c r="F64" i="1"/>
  <c r="B87" i="1" s="1"/>
  <c r="F31" i="1"/>
  <c r="B84" i="1" s="1"/>
  <c r="F11" i="1"/>
  <c r="F69" i="1"/>
  <c r="F26" i="1" l="1"/>
  <c r="F58" i="1"/>
  <c r="B86" i="1" s="1"/>
  <c r="F43" i="1"/>
  <c r="B85" i="1" s="1"/>
  <c r="B83" i="1"/>
  <c r="F66" i="1" l="1"/>
  <c r="F67" i="1" s="1"/>
  <c r="F68" i="1" s="1"/>
  <c r="B88" i="1" l="1"/>
  <c r="D93" i="1"/>
  <c r="B93" i="1"/>
  <c r="C93" i="1"/>
  <c r="F70" i="1"/>
  <c r="B89" i="1"/>
  <c r="C87" i="1" l="1"/>
  <c r="C85" i="1"/>
  <c r="C86" i="1"/>
  <c r="C83" i="1"/>
  <c r="C88" i="1"/>
  <c r="C89" i="1" l="1"/>
</calcChain>
</file>

<file path=xl/sharedStrings.xml><?xml version="1.0" encoding="utf-8"?>
<sst xmlns="http://schemas.openxmlformats.org/spreadsheetml/2006/main" count="162" uniqueCount="117">
  <si>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</si>
  <si>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</si>
  <si>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</si>
  <si>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</si>
  <si>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</si>
  <si>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</si>
  <si>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</si>
  <si>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</si>
  <si>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</si>
  <si>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</si>
  <si>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</si>
  <si>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</si>
  <si>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</si>
  <si>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</si>
  <si>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</si>
  <si>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</si>
  <si>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</si>
  <si>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</si>
  <si>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</si>
  <si>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</si>
  <si>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</si>
  <si>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</si>
  <si>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</si>
  <si>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</si>
  <si>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</si>
  <si>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</si>
  <si>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</si>
  <si>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</si>
  <si>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</si>
  <si>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</si>
  <si>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</si>
  <si>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</si>
  <si>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</si>
  <si>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</si>
  <si>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</si>
  <si>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</si>
  <si>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</si>
  <si>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</si>
  <si>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</si>
  <si>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</si>
  <si>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</si>
  <si>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</si>
  <si>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</si>
  <si>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</si>
  <si>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</si>
  <si>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</si>
  <si>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</si>
  <si>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</si>
  <si>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</si>
  <si>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</si>
  <si>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</si>
  <si>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</si>
  <si>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</si>
  <si>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</si>
  <si>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IVA</t>
  </si>
  <si>
    <t>ESCENARIOS COSTO UNITARIO  ($/KG)</t>
  </si>
  <si>
    <t>Cantidad /Colmena</t>
  </si>
  <si>
    <t>SEMILLA</t>
  </si>
  <si>
    <t>HERBICIDA</t>
  </si>
  <si>
    <t>RENDIMIENTO (KG/HA)</t>
  </si>
  <si>
    <t>PRECIO ESPERADO ($/KG)</t>
  </si>
  <si>
    <t>$/KG</t>
  </si>
  <si>
    <t>Rendimiento (KG/HA)</t>
  </si>
  <si>
    <t>Costo unitario (KG/HA (*)</t>
  </si>
  <si>
    <t>Subtotal Costos Mano Obra</t>
  </si>
  <si>
    <t>FUNGICIDA</t>
  </si>
  <si>
    <t>MCPA 750 SL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</si>
  <si>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</si>
  <si>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</si>
  <si>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Desinfección semilla</t>
  </si>
  <si>
    <t>jh</t>
  </si>
  <si>
    <t>Abr - May</t>
  </si>
  <si>
    <t>Siembra</t>
  </si>
  <si>
    <t xml:space="preserve">May </t>
  </si>
  <si>
    <t>Aplicación herbicida</t>
  </si>
  <si>
    <t>Aplicación fertilizantes</t>
  </si>
  <si>
    <t>Ago - Oct</t>
  </si>
  <si>
    <t>Aplicación pesticidas</t>
  </si>
  <si>
    <t>Trilla</t>
  </si>
  <si>
    <t>Ene</t>
  </si>
  <si>
    <t>Arado cincel</t>
  </si>
  <si>
    <t>jm</t>
  </si>
  <si>
    <t xml:space="preserve">Abr </t>
  </si>
  <si>
    <t>Rastraje</t>
  </si>
  <si>
    <t>Abr</t>
  </si>
  <si>
    <t>Vibrocultivador</t>
  </si>
  <si>
    <t>Rodonado</t>
  </si>
  <si>
    <t>Siembra y fertilización</t>
  </si>
  <si>
    <t>Mar - Jul</t>
  </si>
  <si>
    <t>Sept - Oct</t>
  </si>
  <si>
    <t>Aplicación fungicida</t>
  </si>
  <si>
    <t>Trilla máquina</t>
  </si>
  <si>
    <t>Ene - Feb</t>
  </si>
  <si>
    <t>Semilla Avena</t>
  </si>
  <si>
    <t>kg</t>
  </si>
  <si>
    <t>Mar - May</t>
  </si>
  <si>
    <t>Desinfectante semilla</t>
  </si>
  <si>
    <t>sobre</t>
  </si>
  <si>
    <t>Mezcla 9-41-12</t>
  </si>
  <si>
    <t>Urea</t>
  </si>
  <si>
    <t>Roundup Full</t>
  </si>
  <si>
    <t xml:space="preserve">lt </t>
  </si>
  <si>
    <t>May</t>
  </si>
  <si>
    <t>lt</t>
  </si>
  <si>
    <t>Ago - Sept</t>
  </si>
  <si>
    <t>Prosaro 250 EC</t>
  </si>
  <si>
    <t>Avena grano</t>
  </si>
  <si>
    <t>Supernova</t>
  </si>
  <si>
    <t>Medio</t>
  </si>
  <si>
    <t>Ñuble</t>
  </si>
  <si>
    <t>Chillán</t>
  </si>
  <si>
    <t>Todas las comunas</t>
  </si>
  <si>
    <t>Marzo</t>
  </si>
  <si>
    <t>Molino</t>
  </si>
  <si>
    <t>Diciembre</t>
  </si>
  <si>
    <t>Sequía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</si>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</sst>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[$$-340A]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1" fontId="10" fillId="0" borderId="0" applyFont="0" applyFill="0" applyBorder="0" applyAlignment="0" applyProtection="0"/>
  </cellStyleXfs>
  <cellXfs count="166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vertical="center" wrapText="1"/>
    </xf>
    <xf numFmtId="49" fontId="1" fillId="10" borderId="46" xfId="0" applyNumberFormat="1" applyFont="1" applyFill="1" applyBorder="1" applyAlignment="1">
      <alignment vertical="center" wrapText="1"/>
    </xf>
    <xf numFmtId="165" fontId="1" fillId="2" borderId="82" xfId="0" applyNumberFormat="1" applyFont="1" applyFill="1" applyBorder="1" applyAlignment="1">
      <alignment horizontal="right" vertical="center" wrapText="1"/>
    </xf>
    <xf numFmtId="49" fontId="1" fillId="2" borderId="43" xfId="0" applyNumberFormat="1" applyFont="1" applyFill="1" applyBorder="1" applyAlignment="1">
      <alignment vertical="center" wrapText="1"/>
    </xf>
    <xf numFmtId="0" fontId="1" fillId="2" borderId="43" xfId="0" applyNumberFormat="1" applyFont="1" applyFill="1" applyBorder="1" applyAlignment="1">
      <alignment horizontal="center" vertical="center" wrapText="1"/>
    </xf>
    <xf numFmtId="49" fontId="1" fillId="10" borderId="81" xfId="0" applyNumberFormat="1" applyFont="1" applyFill="1" applyBorder="1" applyAlignment="1">
      <alignment vertical="center" wrapText="1"/>
    </xf>
    <xf numFmtId="49" fontId="1" fillId="10" borderId="43" xfId="0" applyNumberFormat="1" applyFont="1" applyFill="1" applyBorder="1" applyAlignment="1">
      <alignment vertical="center" wrapText="1"/>
    </xf>
    <xf numFmtId="165" fontId="1" fillId="2" borderId="43" xfId="0" applyNumberFormat="1" applyFont="1" applyFill="1" applyBorder="1" applyAlignment="1">
      <alignment horizontal="right" vertical="center" wrapText="1"/>
    </xf>
    <xf numFmtId="49" fontId="1" fillId="2" borderId="44" xfId="0" applyNumberFormat="1" applyFont="1" applyFill="1" applyBorder="1" applyAlignment="1">
      <alignment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1" fillId="2" borderId="44" xfId="0" applyNumberFormat="1" applyFont="1" applyFill="1" applyBorder="1" applyAlignment="1">
      <alignment horizontal="center" vertical="center" wrapText="1"/>
    </xf>
    <xf numFmtId="49" fontId="1" fillId="10" borderId="44" xfId="0" applyNumberFormat="1" applyFont="1" applyFill="1" applyBorder="1" applyAlignment="1">
      <alignment vertical="center" wrapText="1"/>
    </xf>
    <xf numFmtId="165" fontId="3" fillId="3" borderId="44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3" fontId="1" fillId="2" borderId="80" xfId="0" applyNumberFormat="1" applyFont="1" applyFill="1" applyBorder="1" applyAlignment="1">
      <alignment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left" vertical="center" wrapText="1"/>
    </xf>
    <xf numFmtId="165" fontId="1" fillId="2" borderId="44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3" fontId="1" fillId="2" borderId="13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165" fontId="1" fillId="2" borderId="44" xfId="0" applyNumberFormat="1" applyFont="1" applyFill="1" applyBorder="1" applyAlignment="1">
      <alignment horizontal="right" vertical="center" wrapText="1"/>
    </xf>
    <xf numFmtId="49" fontId="1" fillId="10" borderId="44" xfId="0" applyNumberFormat="1" applyFont="1" applyFill="1" applyBorder="1" applyAlignment="1">
      <alignment horizontal="center" vertical="center" wrapText="1"/>
    </xf>
    <xf numFmtId="0" fontId="1" fillId="10" borderId="44" xfId="0" applyNumberFormat="1" applyFont="1" applyFill="1" applyBorder="1" applyAlignment="1">
      <alignment horizontal="center" vertical="center" wrapText="1"/>
    </xf>
    <xf numFmtId="49" fontId="1" fillId="10" borderId="44" xfId="0" applyNumberFormat="1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 wrapText="1"/>
    </xf>
    <xf numFmtId="0" fontId="1" fillId="10" borderId="44" xfId="0" applyNumberFormat="1" applyFont="1" applyFill="1" applyBorder="1" applyAlignment="1">
      <alignment vertical="center" wrapText="1"/>
    </xf>
    <xf numFmtId="165" fontId="1" fillId="0" borderId="44" xfId="0" applyNumberFormat="1" applyFont="1" applyBorder="1" applyAlignment="1">
      <alignment vertical="center" wrapText="1"/>
    </xf>
    <xf numFmtId="165" fontId="3" fillId="3" borderId="66" xfId="0" applyNumberFormat="1" applyFont="1" applyFill="1" applyBorder="1" applyAlignment="1">
      <alignment vertical="center" wrapText="1"/>
    </xf>
    <xf numFmtId="0" fontId="1" fillId="0" borderId="16" xfId="0" applyNumberFormat="1" applyFont="1" applyBorder="1" applyAlignment="1">
      <alignment vertical="center" wrapText="1"/>
    </xf>
    <xf numFmtId="1" fontId="1" fillId="10" borderId="44" xfId="0" applyNumberFormat="1" applyFont="1" applyFill="1" applyBorder="1" applyAlignment="1">
      <alignment horizontal="center" vertical="center" wrapText="1"/>
    </xf>
    <xf numFmtId="165" fontId="1" fillId="10" borderId="44" xfId="0" applyNumberFormat="1" applyFont="1" applyFill="1" applyBorder="1" applyAlignment="1">
      <alignment horizontal="right" vertical="center" wrapText="1"/>
    </xf>
    <xf numFmtId="165" fontId="1" fillId="10" borderId="43" xfId="0" applyNumberFormat="1" applyFont="1" applyFill="1" applyBorder="1" applyAlignment="1">
      <alignment vertical="center" wrapText="1"/>
    </xf>
    <xf numFmtId="165" fontId="1" fillId="10" borderId="4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6" fillId="10" borderId="44" xfId="0" applyNumberFormat="1" applyFont="1" applyFill="1" applyBorder="1" applyAlignment="1">
      <alignment horizontal="center" vertical="center" wrapText="1"/>
    </xf>
    <xf numFmtId="0" fontId="6" fillId="10" borderId="44" xfId="0" applyNumberFormat="1" applyFont="1" applyFill="1" applyBorder="1" applyAlignment="1">
      <alignment horizontal="center" vertical="center" wrapText="1"/>
    </xf>
    <xf numFmtId="49" fontId="6" fillId="10" borderId="44" xfId="0" applyNumberFormat="1" applyFont="1" applyFill="1" applyBorder="1" applyAlignment="1">
      <alignment horizontal="left" vertical="center" wrapText="1"/>
    </xf>
    <xf numFmtId="165" fontId="6" fillId="10" borderId="44" xfId="0" applyNumberFormat="1" applyFont="1" applyFill="1" applyBorder="1" applyAlignment="1">
      <alignment horizontal="right" vertical="center" wrapText="1"/>
    </xf>
    <xf numFmtId="49" fontId="7" fillId="5" borderId="67" xfId="0" applyNumberFormat="1" applyFont="1" applyFill="1" applyBorder="1" applyAlignment="1">
      <alignment vertical="center" wrapText="1"/>
    </xf>
    <xf numFmtId="0" fontId="1" fillId="2" borderId="67" xfId="0" applyFont="1" applyFill="1" applyBorder="1" applyAlignment="1">
      <alignment horizontal="center" vertical="center" wrapText="1"/>
    </xf>
    <xf numFmtId="3" fontId="1" fillId="2" borderId="67" xfId="0" applyNumberFormat="1" applyFont="1" applyFill="1" applyBorder="1" applyAlignment="1">
      <alignment vertical="center" wrapText="1"/>
    </xf>
    <xf numFmtId="165" fontId="6" fillId="10" borderId="68" xfId="0" applyNumberFormat="1" applyFont="1" applyFill="1" applyBorder="1" applyAlignment="1">
      <alignment horizontal="center" vertical="center" wrapText="1"/>
    </xf>
    <xf numFmtId="165" fontId="3" fillId="3" borderId="14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3" fontId="1" fillId="2" borderId="18" xfId="0" applyNumberFormat="1" applyFont="1" applyFill="1" applyBorder="1" applyAlignment="1">
      <alignment vertical="center" wrapText="1"/>
    </xf>
    <xf numFmtId="165" fontId="2" fillId="5" borderId="19" xfId="0" applyNumberFormat="1" applyFont="1" applyFill="1" applyBorder="1" applyAlignment="1">
      <alignment vertical="center" wrapText="1"/>
    </xf>
    <xf numFmtId="165" fontId="2" fillId="3" borderId="20" xfId="0" applyNumberFormat="1" applyFont="1" applyFill="1" applyBorder="1" applyAlignment="1">
      <alignment vertical="center" wrapText="1"/>
    </xf>
    <xf numFmtId="165" fontId="2" fillId="5" borderId="20" xfId="0" applyNumberFormat="1" applyFont="1" applyFill="1" applyBorder="1" applyAlignment="1">
      <alignment vertical="center" wrapText="1"/>
    </xf>
    <xf numFmtId="165" fontId="2" fillId="6" borderId="21" xfId="0" applyNumberFormat="1" applyFont="1" applyFill="1" applyBorder="1" applyAlignment="1">
      <alignment vertical="center" wrapText="1"/>
    </xf>
    <xf numFmtId="49" fontId="1" fillId="2" borderId="16" xfId="0" applyNumberFormat="1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164" fontId="2" fillId="2" borderId="16" xfId="0" applyNumberFormat="1" applyFont="1" applyFill="1" applyBorder="1" applyAlignment="1">
      <alignment vertical="center" wrapText="1"/>
    </xf>
    <xf numFmtId="0" fontId="1" fillId="7" borderId="16" xfId="0" applyFont="1" applyFill="1" applyBorder="1" applyAlignment="1">
      <alignment vertical="center" wrapText="1"/>
    </xf>
    <xf numFmtId="49" fontId="5" fillId="8" borderId="22" xfId="0" applyNumberFormat="1" applyFont="1" applyFill="1" applyBorder="1" applyAlignment="1">
      <alignment vertical="center" wrapText="1"/>
    </xf>
    <xf numFmtId="49" fontId="5" fillId="8" borderId="17" xfId="0" applyNumberFormat="1" applyFont="1" applyFill="1" applyBorder="1" applyAlignment="1">
      <alignment vertical="center" wrapText="1"/>
    </xf>
    <xf numFmtId="49" fontId="1" fillId="8" borderId="23" xfId="0" applyNumberFormat="1" applyFont="1" applyFill="1" applyBorder="1" applyAlignment="1">
      <alignment vertical="center" wrapText="1"/>
    </xf>
    <xf numFmtId="49" fontId="5" fillId="2" borderId="24" xfId="0" applyNumberFormat="1" applyFont="1" applyFill="1" applyBorder="1" applyAlignment="1">
      <alignment vertical="center" wrapText="1"/>
    </xf>
    <xf numFmtId="9" fontId="1" fillId="2" borderId="2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26" xfId="0" applyNumberFormat="1" applyFont="1" applyFill="1" applyBorder="1" applyAlignment="1">
      <alignment vertical="center" wrapText="1"/>
    </xf>
    <xf numFmtId="9" fontId="5" fillId="8" borderId="28" xfId="0" applyNumberFormat="1" applyFont="1" applyFill="1" applyBorder="1" applyAlignment="1">
      <alignment vertical="center" wrapText="1"/>
    </xf>
    <xf numFmtId="0" fontId="2" fillId="7" borderId="15" xfId="0" applyFont="1" applyFill="1" applyBorder="1" applyAlignment="1">
      <alignment vertical="center" wrapText="1"/>
    </xf>
    <xf numFmtId="49" fontId="5" fillId="8" borderId="40" xfId="0" applyNumberFormat="1" applyFont="1" applyFill="1" applyBorder="1" applyAlignment="1">
      <alignment vertical="center" wrapText="1"/>
    </xf>
    <xf numFmtId="0" fontId="5" fillId="7" borderId="16" xfId="0" applyFont="1" applyFill="1" applyBorder="1" applyAlignment="1">
      <alignment vertical="center" wrapText="1"/>
    </xf>
    <xf numFmtId="164" fontId="5" fillId="2" borderId="16" xfId="0" applyNumberFormat="1" applyFont="1" applyFill="1" applyBorder="1" applyAlignment="1">
      <alignment vertical="center" wrapText="1"/>
    </xf>
    <xf numFmtId="165" fontId="1" fillId="10" borderId="5" xfId="0" applyNumberFormat="1" applyFont="1" applyFill="1" applyBorder="1" applyAlignment="1">
      <alignment vertical="center" wrapText="1"/>
    </xf>
    <xf numFmtId="0" fontId="1" fillId="10" borderId="0" xfId="0" applyNumberFormat="1" applyFont="1" applyFill="1" applyAlignment="1">
      <alignment vertical="center" wrapText="1"/>
    </xf>
    <xf numFmtId="0" fontId="1" fillId="10" borderId="16" xfId="0" applyNumberFormat="1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49" fontId="1" fillId="10" borderId="43" xfId="0" applyNumberFormat="1" applyFont="1" applyFill="1" applyBorder="1" applyAlignment="1">
      <alignment horizontal="center" vertical="center" wrapText="1"/>
    </xf>
    <xf numFmtId="0" fontId="1" fillId="10" borderId="43" xfId="0" applyNumberFormat="1" applyFont="1" applyFill="1" applyBorder="1" applyAlignment="1">
      <alignment horizontal="center" vertical="center" wrapText="1"/>
    </xf>
    <xf numFmtId="49" fontId="1" fillId="10" borderId="43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49" fontId="3" fillId="3" borderId="79" xfId="0" applyNumberFormat="1" applyFont="1" applyFill="1" applyBorder="1" applyAlignment="1">
      <alignment horizontal="left" vertical="center" wrapText="1"/>
    </xf>
    <xf numFmtId="49" fontId="3" fillId="3" borderId="51" xfId="0" applyNumberFormat="1" applyFont="1" applyFill="1" applyBorder="1" applyAlignment="1">
      <alignment horizontal="left" vertical="center" wrapText="1"/>
    </xf>
    <xf numFmtId="49" fontId="5" fillId="10" borderId="70" xfId="0" applyNumberFormat="1" applyFont="1" applyFill="1" applyBorder="1" applyAlignment="1">
      <alignment horizontal="left" vertical="center" wrapText="1"/>
    </xf>
    <xf numFmtId="49" fontId="5" fillId="10" borderId="71" xfId="0" applyNumberFormat="1" applyFont="1" applyFill="1" applyBorder="1" applyAlignment="1">
      <alignment horizontal="left" vertical="center" wrapText="1"/>
    </xf>
    <xf numFmtId="49" fontId="5" fillId="10" borderId="72" xfId="0" applyNumberFormat="1" applyFont="1" applyFill="1" applyBorder="1" applyAlignment="1">
      <alignment horizontal="left" vertical="center" wrapText="1"/>
    </xf>
    <xf numFmtId="49" fontId="5" fillId="10" borderId="73" xfId="0" applyNumberFormat="1" applyFont="1" applyFill="1" applyBorder="1" applyAlignment="1">
      <alignment horizontal="left" vertical="center" wrapText="1"/>
    </xf>
    <xf numFmtId="49" fontId="5" fillId="10" borderId="74" xfId="0" applyNumberFormat="1" applyFont="1" applyFill="1" applyBorder="1" applyAlignment="1">
      <alignment horizontal="left" vertical="center" wrapText="1"/>
    </xf>
    <xf numFmtId="49" fontId="5" fillId="10" borderId="75" xfId="0" applyNumberFormat="1" applyFont="1" applyFill="1" applyBorder="1" applyAlignment="1">
      <alignment horizontal="left" vertical="center" wrapText="1"/>
    </xf>
    <xf numFmtId="49" fontId="5" fillId="10" borderId="76" xfId="0" applyNumberFormat="1" applyFont="1" applyFill="1" applyBorder="1" applyAlignment="1">
      <alignment horizontal="left" vertical="center" wrapText="1"/>
    </xf>
    <xf numFmtId="49" fontId="5" fillId="10" borderId="77" xfId="0" applyNumberFormat="1" applyFont="1" applyFill="1" applyBorder="1" applyAlignment="1">
      <alignment horizontal="left" vertical="center" wrapText="1"/>
    </xf>
    <xf numFmtId="49" fontId="5" fillId="10" borderId="78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1" fillId="2" borderId="35" xfId="0" applyNumberFormat="1" applyFont="1" applyFill="1" applyBorder="1" applyAlignment="1">
      <alignment horizontal="left" vertical="center" wrapText="1"/>
    </xf>
    <xf numFmtId="49" fontId="1" fillId="2" borderId="16" xfId="0" applyNumberFormat="1" applyFont="1" applyFill="1" applyBorder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5" fillId="2" borderId="32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1" fillId="2" borderId="33" xfId="0" applyNumberFormat="1" applyFont="1" applyFill="1" applyBorder="1" applyAlignment="1">
      <alignment horizontal="left" vertical="center" wrapText="1"/>
    </xf>
    <xf numFmtId="49" fontId="7" fillId="9" borderId="48" xfId="0" applyNumberFormat="1" applyFont="1" applyFill="1" applyBorder="1" applyAlignment="1">
      <alignment horizontal="center" vertical="center" wrapText="1"/>
    </xf>
    <xf numFmtId="49" fontId="7" fillId="9" borderId="38" xfId="0" applyNumberFormat="1" applyFont="1" applyFill="1" applyBorder="1" applyAlignment="1">
      <alignment horizontal="center" vertical="center" wrapText="1"/>
    </xf>
    <xf numFmtId="49" fontId="7" fillId="9" borderId="49" xfId="0" applyNumberFormat="1" applyFont="1" applyFill="1" applyBorder="1" applyAlignment="1">
      <alignment horizontal="center" vertical="center" wrapText="1"/>
    </xf>
    <xf numFmtId="49" fontId="7" fillId="9" borderId="29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6" xfId="0" applyNumberFormat="1" applyFont="1" applyFill="1" applyBorder="1" applyAlignment="1">
      <alignment horizontal="left"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2" fillId="5" borderId="50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3" borderId="62" xfId="0" applyNumberFormat="1" applyFont="1" applyFill="1" applyBorder="1" applyAlignment="1">
      <alignment horizontal="left" vertical="center" wrapText="1"/>
    </xf>
    <xf numFmtId="49" fontId="2" fillId="3" borderId="53" xfId="0" applyNumberFormat="1" applyFont="1" applyFill="1" applyBorder="1" applyAlignment="1">
      <alignment horizontal="left" vertical="center" wrapText="1"/>
    </xf>
    <xf numFmtId="49" fontId="2" fillId="3" borderId="54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5" fillId="10" borderId="44" xfId="0" applyNumberFormat="1" applyFont="1" applyFill="1" applyBorder="1" applyAlignment="1">
      <alignment horizontal="left" vertical="center" wrapText="1"/>
    </xf>
    <xf numFmtId="49" fontId="3" fillId="3" borderId="6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1" fontId="5" fillId="2" borderId="5" xfId="1" applyFont="1" applyFill="1" applyBorder="1" applyAlignment="1">
      <alignment vertical="center" wrapText="1"/>
    </xf>
    <xf numFmtId="41" fontId="5" fillId="8" borderId="27" xfId="1" applyFont="1" applyFill="1" applyBorder="1" applyAlignment="1">
      <alignment vertical="center" wrapText="1"/>
    </xf>
    <xf numFmtId="41" fontId="5" fillId="8" borderId="41" xfId="1" applyFont="1" applyFill="1" applyBorder="1" applyAlignment="1">
      <alignment vertical="center" wrapText="1"/>
    </xf>
    <xf numFmtId="41" fontId="5" fillId="8" borderId="42" xfId="1" applyFont="1" applyFill="1" applyBorder="1" applyAlignment="1">
      <alignment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69893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3438" cy="1212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4"/>
  <sheetViews>
    <sheetView showGridLines="0" tabSelected="1" topLeftCell="A75" zoomScaleNormal="100" zoomScaleSheetLayoutView="120" workbookViewId="0">
      <selection activeCell="F91" sqref="F91"/>
    </sheetView>
  </sheetViews>
  <sheetFormatPr baseColWidth="10" defaultColWidth="10.85546875" defaultRowHeight="11.25" customHeight="1" x14ac:dyDescent="0.25"/>
  <cols>
    <col min="1" max="1" width="18.42578125" style="2" customWidth="1"/>
    <col min="2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 x14ac:dyDescent="0.25">
      <c r="A1" s="1"/>
      <c r="B1" s="1"/>
      <c r="C1" s="1"/>
      <c r="D1" s="1"/>
      <c r="E1" s="1"/>
      <c r="F1" s="1"/>
    </row>
    <row r="2" spans="1:6" ht="15" customHeight="1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1"/>
      <c r="C3" s="1"/>
      <c r="D3" s="1"/>
      <c r="E3" s="1"/>
      <c r="F3" s="1"/>
    </row>
    <row r="4" spans="1:6" ht="15" customHeight="1" x14ac:dyDescent="0.25">
      <c r="A4" s="1"/>
      <c r="B4" s="1"/>
      <c r="C4" s="1"/>
      <c r="D4" s="1"/>
      <c r="E4" s="1"/>
      <c r="F4" s="1"/>
    </row>
    <row r="5" spans="1:6" ht="15" customHeight="1" x14ac:dyDescent="0.25">
      <c r="A5" s="1"/>
      <c r="B5" s="1"/>
      <c r="C5" s="1"/>
      <c r="D5" s="1"/>
      <c r="E5" s="1"/>
      <c r="F5" s="1"/>
    </row>
    <row r="6" spans="1:6" ht="15" customHeight="1" x14ac:dyDescent="0.25">
      <c r="A6" s="1"/>
      <c r="B6" s="1"/>
      <c r="C6" s="1"/>
      <c r="D6" s="1"/>
      <c r="E6" s="1"/>
      <c r="F6" s="1"/>
    </row>
    <row r="7" spans="1:6" ht="15" customHeight="1" x14ac:dyDescent="0.25">
      <c r="A7" s="4"/>
      <c r="B7" s="5"/>
      <c r="C7" s="1"/>
      <c r="D7" s="5"/>
      <c r="E7" s="5"/>
      <c r="F7" s="5"/>
    </row>
    <row r="8" spans="1:6" ht="12.75" x14ac:dyDescent="0.25">
      <c r="A8" s="6" t="s">
        <v>0</v>
      </c>
      <c r="B8" s="7" t="s">
        <v>106</v>
      </c>
      <c r="C8" s="8"/>
      <c r="D8" s="138" t="s">
        <v>59</v>
      </c>
      <c r="E8" s="139"/>
      <c r="F8" s="9">
        <v>6000</v>
      </c>
    </row>
    <row r="9" spans="1:6" ht="12.75" x14ac:dyDescent="0.25">
      <c r="A9" s="10" t="s">
        <v>1</v>
      </c>
      <c r="B9" s="7" t="s">
        <v>107</v>
      </c>
      <c r="C9" s="8"/>
      <c r="D9" s="136" t="s">
        <v>2</v>
      </c>
      <c r="E9" s="137"/>
      <c r="F9" s="7" t="s">
        <v>112</v>
      </c>
    </row>
    <row r="10" spans="1:6" ht="12.75" x14ac:dyDescent="0.25">
      <c r="A10" s="10" t="s">
        <v>3</v>
      </c>
      <c r="B10" s="7" t="s">
        <v>108</v>
      </c>
      <c r="C10" s="8"/>
      <c r="D10" s="136" t="s">
        <v>60</v>
      </c>
      <c r="E10" s="137"/>
      <c r="F10" s="95">
        <v>214</v>
      </c>
    </row>
    <row r="11" spans="1:6" ht="11.25" customHeight="1" x14ac:dyDescent="0.25">
      <c r="A11" s="10" t="s">
        <v>4</v>
      </c>
      <c r="B11" s="7" t="s">
        <v>109</v>
      </c>
      <c r="C11" s="8"/>
      <c r="D11" s="140" t="s">
        <v>5</v>
      </c>
      <c r="E11" s="141"/>
      <c r="F11" s="11">
        <f>(F8*F10)</f>
        <v>1284000</v>
      </c>
    </row>
    <row r="12" spans="1:6" ht="12.75" x14ac:dyDescent="0.25">
      <c r="A12" s="10" t="s">
        <v>6</v>
      </c>
      <c r="B12" s="7" t="s">
        <v>110</v>
      </c>
      <c r="C12" s="8"/>
      <c r="D12" s="136" t="s">
        <v>7</v>
      </c>
      <c r="E12" s="137"/>
      <c r="F12" s="7" t="s">
        <v>113</v>
      </c>
    </row>
    <row r="13" spans="1:6" ht="10.5" customHeight="1" x14ac:dyDescent="0.25">
      <c r="A13" s="10" t="s">
        <v>8</v>
      </c>
      <c r="B13" s="12" t="s">
        <v>111</v>
      </c>
      <c r="C13" s="8"/>
      <c r="D13" s="136" t="s">
        <v>9</v>
      </c>
      <c r="E13" s="137"/>
      <c r="F13" s="7" t="s">
        <v>114</v>
      </c>
    </row>
    <row r="14" spans="1:6" ht="12.75" x14ac:dyDescent="0.25">
      <c r="A14" s="10" t="s">
        <v>10</v>
      </c>
      <c r="B14" s="13">
        <v>44567</v>
      </c>
      <c r="C14" s="8"/>
      <c r="D14" s="136" t="s">
        <v>11</v>
      </c>
      <c r="E14" s="137"/>
      <c r="F14" s="7" t="s">
        <v>115</v>
      </c>
    </row>
    <row r="15" spans="1:6" ht="12" customHeight="1" x14ac:dyDescent="0.25">
      <c r="A15" s="14"/>
      <c r="B15" s="15"/>
      <c r="C15" s="5"/>
      <c r="D15" s="16"/>
      <c r="E15" s="16"/>
      <c r="F15" s="17"/>
    </row>
    <row r="16" spans="1:6" ht="12" customHeight="1" x14ac:dyDescent="0.25">
      <c r="A16" s="142" t="s">
        <v>12</v>
      </c>
      <c r="B16" s="143"/>
      <c r="C16" s="143"/>
      <c r="D16" s="143"/>
      <c r="E16" s="143"/>
      <c r="F16" s="143"/>
    </row>
    <row r="17" spans="1:6" ht="12" customHeight="1" x14ac:dyDescent="0.25">
      <c r="A17" s="18"/>
      <c r="B17" s="19"/>
      <c r="C17" s="19"/>
      <c r="D17" s="19"/>
      <c r="E17" s="20"/>
      <c r="F17" s="20"/>
    </row>
    <row r="18" spans="1:6" ht="12" customHeight="1" x14ac:dyDescent="0.25">
      <c r="A18" s="144" t="s">
        <v>13</v>
      </c>
      <c r="B18" s="145"/>
      <c r="C18" s="145"/>
      <c r="D18" s="145"/>
      <c r="E18" s="145"/>
      <c r="F18" s="146"/>
    </row>
    <row r="19" spans="1:6" ht="24" customHeight="1" x14ac:dyDescent="0.25">
      <c r="A19" s="21" t="s">
        <v>14</v>
      </c>
      <c r="B19" s="21" t="s">
        <v>15</v>
      </c>
      <c r="C19" s="21" t="s">
        <v>16</v>
      </c>
      <c r="D19" s="21" t="s">
        <v>17</v>
      </c>
      <c r="E19" s="21" t="s">
        <v>18</v>
      </c>
      <c r="F19" s="21" t="s">
        <v>19</v>
      </c>
    </row>
    <row r="20" spans="1:6" ht="12.75" x14ac:dyDescent="0.25">
      <c r="A20" s="22" t="s">
        <v>69</v>
      </c>
      <c r="B20" s="23" t="s">
        <v>70</v>
      </c>
      <c r="C20" s="24">
        <v>0.3</v>
      </c>
      <c r="D20" s="25" t="s">
        <v>71</v>
      </c>
      <c r="E20" s="11">
        <v>20000</v>
      </c>
      <c r="F20" s="11">
        <f>(C20*E20)</f>
        <v>6000</v>
      </c>
    </row>
    <row r="21" spans="1:6" ht="12.75" x14ac:dyDescent="0.25">
      <c r="A21" s="22" t="s">
        <v>72</v>
      </c>
      <c r="B21" s="23" t="s">
        <v>70</v>
      </c>
      <c r="C21" s="24">
        <v>0.5</v>
      </c>
      <c r="D21" s="25" t="s">
        <v>73</v>
      </c>
      <c r="E21" s="11">
        <v>20000</v>
      </c>
      <c r="F21" s="11">
        <f t="shared" ref="F21:F25" si="0">(C21*E21)</f>
        <v>10000</v>
      </c>
    </row>
    <row r="22" spans="1:6" ht="12.75" x14ac:dyDescent="0.25">
      <c r="A22" s="22" t="s">
        <v>74</v>
      </c>
      <c r="B22" s="23" t="s">
        <v>70</v>
      </c>
      <c r="C22" s="24">
        <v>0.8</v>
      </c>
      <c r="D22" s="26" t="s">
        <v>71</v>
      </c>
      <c r="E22" s="11">
        <v>20000</v>
      </c>
      <c r="F22" s="27">
        <f t="shared" si="0"/>
        <v>16000</v>
      </c>
    </row>
    <row r="23" spans="1:6" ht="12.75" x14ac:dyDescent="0.25">
      <c r="A23" s="28" t="s">
        <v>75</v>
      </c>
      <c r="B23" s="23" t="s">
        <v>70</v>
      </c>
      <c r="C23" s="29">
        <v>1</v>
      </c>
      <c r="D23" s="30" t="s">
        <v>76</v>
      </c>
      <c r="E23" s="11">
        <v>20000</v>
      </c>
      <c r="F23" s="27">
        <f t="shared" si="0"/>
        <v>20000</v>
      </c>
    </row>
    <row r="24" spans="1:6" ht="12.75" x14ac:dyDescent="0.25">
      <c r="A24" s="28" t="s">
        <v>77</v>
      </c>
      <c r="B24" s="23" t="s">
        <v>70</v>
      </c>
      <c r="C24" s="29">
        <v>0.8</v>
      </c>
      <c r="D24" s="31" t="s">
        <v>76</v>
      </c>
      <c r="E24" s="11">
        <v>20000</v>
      </c>
      <c r="F24" s="32">
        <f t="shared" si="0"/>
        <v>16000</v>
      </c>
    </row>
    <row r="25" spans="1:6" ht="12.75" x14ac:dyDescent="0.25">
      <c r="A25" s="33" t="s">
        <v>78</v>
      </c>
      <c r="B25" s="23" t="s">
        <v>70</v>
      </c>
      <c r="C25" s="35">
        <v>2</v>
      </c>
      <c r="D25" s="36" t="s">
        <v>79</v>
      </c>
      <c r="E25" s="11">
        <v>20000</v>
      </c>
      <c r="F25" s="32">
        <f t="shared" si="0"/>
        <v>40000</v>
      </c>
    </row>
    <row r="26" spans="1:6" ht="12.75" customHeight="1" x14ac:dyDescent="0.25">
      <c r="A26" s="103" t="s">
        <v>64</v>
      </c>
      <c r="B26" s="104"/>
      <c r="C26" s="104"/>
      <c r="D26" s="104"/>
      <c r="E26" s="104"/>
      <c r="F26" s="37">
        <f>SUM(F20:F25)</f>
        <v>108000</v>
      </c>
    </row>
    <row r="27" spans="1:6" ht="12" customHeight="1" x14ac:dyDescent="0.25">
      <c r="A27" s="18"/>
      <c r="B27" s="20"/>
      <c r="C27" s="20"/>
      <c r="D27" s="20"/>
      <c r="E27" s="38"/>
      <c r="F27" s="39"/>
    </row>
    <row r="28" spans="1:6" ht="12" customHeight="1" x14ac:dyDescent="0.25">
      <c r="A28" s="114" t="s">
        <v>20</v>
      </c>
      <c r="B28" s="115"/>
      <c r="C28" s="115"/>
      <c r="D28" s="115"/>
      <c r="E28" s="115"/>
      <c r="F28" s="116"/>
    </row>
    <row r="29" spans="1:6" ht="24" customHeight="1" x14ac:dyDescent="0.25">
      <c r="A29" s="40" t="s">
        <v>14</v>
      </c>
      <c r="B29" s="40" t="s">
        <v>15</v>
      </c>
      <c r="C29" s="40" t="s">
        <v>16</v>
      </c>
      <c r="D29" s="40" t="s">
        <v>17</v>
      </c>
      <c r="E29" s="40" t="s">
        <v>18</v>
      </c>
      <c r="F29" s="40" t="s">
        <v>19</v>
      </c>
    </row>
    <row r="30" spans="1:6" ht="12.75" x14ac:dyDescent="0.25">
      <c r="A30" s="41"/>
      <c r="B30" s="42"/>
      <c r="C30" s="42"/>
      <c r="D30" s="43"/>
      <c r="E30" s="44"/>
      <c r="F30" s="44"/>
    </row>
    <row r="31" spans="1:6" ht="12" customHeight="1" x14ac:dyDescent="0.25">
      <c r="A31" s="160" t="s">
        <v>21</v>
      </c>
      <c r="B31" s="161"/>
      <c r="C31" s="161"/>
      <c r="D31" s="161"/>
      <c r="E31" s="161"/>
      <c r="F31" s="37">
        <f>SUM(F30:F30)</f>
        <v>0</v>
      </c>
    </row>
    <row r="32" spans="1:6" ht="12" customHeight="1" x14ac:dyDescent="0.25">
      <c r="A32" s="45"/>
      <c r="B32" s="46"/>
      <c r="C32" s="46"/>
      <c r="D32" s="46"/>
      <c r="E32" s="47"/>
      <c r="F32" s="39"/>
    </row>
    <row r="33" spans="1:254" ht="12" customHeight="1" x14ac:dyDescent="0.25">
      <c r="A33" s="114" t="s">
        <v>22</v>
      </c>
      <c r="B33" s="115"/>
      <c r="C33" s="115"/>
      <c r="D33" s="115"/>
      <c r="E33" s="115"/>
      <c r="F33" s="116"/>
    </row>
    <row r="34" spans="1:254" ht="24" customHeight="1" x14ac:dyDescent="0.25">
      <c r="A34" s="40" t="s">
        <v>14</v>
      </c>
      <c r="B34" s="40" t="s">
        <v>15</v>
      </c>
      <c r="C34" s="40" t="s">
        <v>16</v>
      </c>
      <c r="D34" s="40" t="s">
        <v>17</v>
      </c>
      <c r="E34" s="40" t="s">
        <v>18</v>
      </c>
      <c r="F34" s="48" t="s">
        <v>19</v>
      </c>
    </row>
    <row r="35" spans="1:254" ht="12.75" x14ac:dyDescent="0.25">
      <c r="A35" s="36" t="s">
        <v>80</v>
      </c>
      <c r="B35" s="34" t="s">
        <v>116</v>
      </c>
      <c r="C35" s="35">
        <v>0.125</v>
      </c>
      <c r="D35" s="49" t="s">
        <v>82</v>
      </c>
      <c r="E35" s="50">
        <v>333200</v>
      </c>
      <c r="F35" s="27">
        <f t="shared" ref="F35:F42" si="1">E35*C35</f>
        <v>41650</v>
      </c>
      <c r="H35" s="102"/>
    </row>
    <row r="36" spans="1:254" ht="12.75" x14ac:dyDescent="0.25">
      <c r="A36" s="36" t="s">
        <v>83</v>
      </c>
      <c r="B36" s="34" t="s">
        <v>81</v>
      </c>
      <c r="C36" s="35">
        <v>0.25</v>
      </c>
      <c r="D36" s="49" t="s">
        <v>84</v>
      </c>
      <c r="E36" s="50">
        <v>320000</v>
      </c>
      <c r="F36" s="27">
        <f t="shared" si="1"/>
        <v>80000</v>
      </c>
      <c r="H36" s="102"/>
    </row>
    <row r="37" spans="1:254" ht="12.75" x14ac:dyDescent="0.25">
      <c r="A37" s="36" t="s">
        <v>85</v>
      </c>
      <c r="B37" s="34" t="s">
        <v>81</v>
      </c>
      <c r="C37" s="35">
        <v>0.125</v>
      </c>
      <c r="D37" s="49" t="s">
        <v>82</v>
      </c>
      <c r="E37" s="50">
        <v>240000</v>
      </c>
      <c r="F37" s="27">
        <f t="shared" si="1"/>
        <v>30000</v>
      </c>
      <c r="H37" s="102"/>
    </row>
    <row r="38" spans="1:254" ht="12.75" x14ac:dyDescent="0.25">
      <c r="A38" s="36" t="s">
        <v>86</v>
      </c>
      <c r="B38" s="34" t="s">
        <v>81</v>
      </c>
      <c r="C38" s="52">
        <v>0.25</v>
      </c>
      <c r="D38" s="53" t="s">
        <v>84</v>
      </c>
      <c r="E38" s="50">
        <v>120000</v>
      </c>
      <c r="F38" s="27">
        <f t="shared" si="1"/>
        <v>30000</v>
      </c>
      <c r="H38" s="102"/>
    </row>
    <row r="39" spans="1:254" ht="12.75" x14ac:dyDescent="0.25">
      <c r="A39" s="55" t="s">
        <v>87</v>
      </c>
      <c r="B39" s="34" t="s">
        <v>81</v>
      </c>
      <c r="C39" s="52">
        <v>0.125</v>
      </c>
      <c r="D39" s="55" t="s">
        <v>84</v>
      </c>
      <c r="E39" s="50">
        <v>320000</v>
      </c>
      <c r="F39" s="27">
        <f t="shared" si="1"/>
        <v>40000</v>
      </c>
      <c r="H39" s="102"/>
    </row>
    <row r="40" spans="1:254" ht="12.75" x14ac:dyDescent="0.25">
      <c r="A40" s="55" t="s">
        <v>74</v>
      </c>
      <c r="B40" s="34" t="s">
        <v>81</v>
      </c>
      <c r="C40" s="52">
        <v>0.25</v>
      </c>
      <c r="D40" s="55" t="s">
        <v>88</v>
      </c>
      <c r="E40" s="50">
        <v>120000</v>
      </c>
      <c r="F40" s="27">
        <f t="shared" si="1"/>
        <v>30000</v>
      </c>
      <c r="H40" s="102"/>
    </row>
    <row r="41" spans="1:254" ht="12.75" x14ac:dyDescent="0.25">
      <c r="A41" s="55" t="s">
        <v>90</v>
      </c>
      <c r="B41" s="34" t="s">
        <v>81</v>
      </c>
      <c r="C41" s="52">
        <v>0.125</v>
      </c>
      <c r="D41" s="55" t="s">
        <v>89</v>
      </c>
      <c r="E41" s="50">
        <v>120000</v>
      </c>
      <c r="F41" s="27">
        <f t="shared" si="1"/>
        <v>15000</v>
      </c>
      <c r="H41" s="102"/>
    </row>
    <row r="42" spans="1:254" ht="11.25" customHeight="1" x14ac:dyDescent="0.25">
      <c r="A42" s="55" t="s">
        <v>91</v>
      </c>
      <c r="B42" s="34" t="s">
        <v>81</v>
      </c>
      <c r="C42" s="52">
        <v>0.125</v>
      </c>
      <c r="D42" s="55" t="s">
        <v>92</v>
      </c>
      <c r="E42" s="56">
        <v>400000</v>
      </c>
      <c r="F42" s="27">
        <f t="shared" si="1"/>
        <v>50000</v>
      </c>
      <c r="H42" s="102"/>
    </row>
    <row r="43" spans="1:254" ht="11.25" customHeight="1" x14ac:dyDescent="0.25">
      <c r="A43" s="117" t="s">
        <v>23</v>
      </c>
      <c r="B43" s="118"/>
      <c r="C43" s="118"/>
      <c r="D43" s="118"/>
      <c r="E43" s="119"/>
      <c r="F43" s="57">
        <f>SUM(F35:F42)</f>
        <v>316650</v>
      </c>
    </row>
    <row r="44" spans="1:254" ht="12" customHeight="1" x14ac:dyDescent="0.25">
      <c r="A44" s="45"/>
      <c r="B44" s="46"/>
      <c r="C44" s="46"/>
      <c r="D44" s="46"/>
      <c r="E44" s="47"/>
      <c r="F44" s="47"/>
    </row>
    <row r="45" spans="1:254" ht="12" customHeight="1" x14ac:dyDescent="0.25">
      <c r="A45" s="114" t="s">
        <v>24</v>
      </c>
      <c r="B45" s="115"/>
      <c r="C45" s="115"/>
      <c r="D45" s="115"/>
      <c r="E45" s="115"/>
      <c r="F45" s="116"/>
    </row>
    <row r="46" spans="1:254" ht="24" customHeight="1" x14ac:dyDescent="0.25">
      <c r="A46" s="48" t="s">
        <v>25</v>
      </c>
      <c r="B46" s="48" t="s">
        <v>26</v>
      </c>
      <c r="C46" s="48" t="s">
        <v>56</v>
      </c>
      <c r="D46" s="48" t="s">
        <v>17</v>
      </c>
      <c r="E46" s="48" t="s">
        <v>18</v>
      </c>
      <c r="F46" s="48" t="s">
        <v>19</v>
      </c>
      <c r="J46" s="58"/>
    </row>
    <row r="47" spans="1:254" s="98" customFormat="1" ht="12.75" customHeight="1" x14ac:dyDescent="0.25">
      <c r="A47" s="111" t="s">
        <v>57</v>
      </c>
      <c r="B47" s="112"/>
      <c r="C47" s="112"/>
      <c r="D47" s="112"/>
      <c r="E47" s="112"/>
      <c r="F47" s="113"/>
      <c r="G47" s="96"/>
      <c r="H47" s="96"/>
      <c r="I47" s="96"/>
      <c r="J47" s="97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  <c r="EA47" s="96"/>
      <c r="EB47" s="96"/>
      <c r="EC47" s="96"/>
      <c r="ED47" s="96"/>
      <c r="EE47" s="96"/>
      <c r="EF47" s="96"/>
      <c r="EG47" s="96"/>
      <c r="EH47" s="96"/>
      <c r="EI47" s="96"/>
      <c r="EJ47" s="96"/>
      <c r="EK47" s="96"/>
      <c r="EL47" s="96"/>
      <c r="EM47" s="96"/>
      <c r="EN47" s="96"/>
      <c r="EO47" s="96"/>
      <c r="EP47" s="96"/>
      <c r="EQ47" s="96"/>
      <c r="ER47" s="96"/>
      <c r="ES47" s="96"/>
      <c r="ET47" s="96"/>
      <c r="EU47" s="96"/>
      <c r="EV47" s="96"/>
      <c r="EW47" s="96"/>
      <c r="EX47" s="96"/>
      <c r="EY47" s="96"/>
      <c r="EZ47" s="96"/>
      <c r="FA47" s="96"/>
      <c r="FB47" s="96"/>
      <c r="FC47" s="96"/>
      <c r="FD47" s="96"/>
      <c r="FE47" s="96"/>
      <c r="FF47" s="96"/>
      <c r="FG47" s="96"/>
      <c r="FH47" s="96"/>
      <c r="FI47" s="96"/>
      <c r="FJ47" s="96"/>
      <c r="FK47" s="96"/>
      <c r="FL47" s="96"/>
      <c r="FM47" s="96"/>
      <c r="FN47" s="96"/>
      <c r="FO47" s="96"/>
      <c r="FP47" s="96"/>
      <c r="FQ47" s="96"/>
      <c r="FR47" s="96"/>
      <c r="FS47" s="96"/>
      <c r="FT47" s="96"/>
      <c r="FU47" s="96"/>
      <c r="FV47" s="96"/>
      <c r="FW47" s="96"/>
      <c r="FX47" s="96"/>
      <c r="FY47" s="96"/>
      <c r="FZ47" s="96"/>
      <c r="GA47" s="96"/>
      <c r="GB47" s="96"/>
      <c r="GC47" s="96"/>
      <c r="GD47" s="96"/>
      <c r="GE47" s="96"/>
      <c r="GF47" s="96"/>
      <c r="GG47" s="96"/>
      <c r="GH47" s="96"/>
      <c r="GI47" s="96"/>
      <c r="GJ47" s="96"/>
      <c r="GK47" s="96"/>
      <c r="GL47" s="96"/>
      <c r="GM47" s="96"/>
      <c r="GN47" s="96"/>
      <c r="GO47" s="96"/>
      <c r="GP47" s="96"/>
      <c r="GQ47" s="96"/>
      <c r="GR47" s="96"/>
      <c r="GS47" s="96"/>
      <c r="GT47" s="96"/>
      <c r="GU47" s="96"/>
      <c r="GV47" s="96"/>
      <c r="GW47" s="96"/>
      <c r="GX47" s="96"/>
      <c r="GY47" s="96"/>
      <c r="GZ47" s="96"/>
      <c r="HA47" s="96"/>
      <c r="HB47" s="96"/>
      <c r="HC47" s="96"/>
      <c r="HD47" s="96"/>
      <c r="HE47" s="96"/>
      <c r="HF47" s="96"/>
      <c r="HG47" s="96"/>
      <c r="HH47" s="96"/>
      <c r="HI47" s="96"/>
      <c r="HJ47" s="96"/>
      <c r="HK47" s="96"/>
      <c r="HL47" s="96"/>
      <c r="HM47" s="96"/>
      <c r="HN47" s="96"/>
      <c r="HO47" s="96"/>
      <c r="HP47" s="96"/>
      <c r="HQ47" s="96"/>
      <c r="HR47" s="96"/>
      <c r="HS47" s="96"/>
      <c r="HT47" s="96"/>
      <c r="HU47" s="96"/>
      <c r="HV47" s="96"/>
      <c r="HW47" s="96"/>
      <c r="HX47" s="96"/>
      <c r="HY47" s="96"/>
      <c r="HZ47" s="96"/>
      <c r="IA47" s="96"/>
      <c r="IB47" s="96"/>
      <c r="IC47" s="96"/>
      <c r="ID47" s="96"/>
      <c r="IE47" s="96"/>
      <c r="IF47" s="96"/>
      <c r="IG47" s="96"/>
      <c r="IH47" s="96"/>
      <c r="II47" s="96"/>
      <c r="IJ47" s="96"/>
      <c r="IK47" s="96"/>
      <c r="IL47" s="96"/>
      <c r="IM47" s="96"/>
      <c r="IN47" s="96"/>
      <c r="IO47" s="96"/>
      <c r="IP47" s="96"/>
      <c r="IQ47" s="96"/>
      <c r="IR47" s="96"/>
      <c r="IS47" s="96"/>
      <c r="IT47" s="96"/>
    </row>
    <row r="48" spans="1:254" s="98" customFormat="1" ht="12.75" x14ac:dyDescent="0.25">
      <c r="A48" s="53" t="s">
        <v>93</v>
      </c>
      <c r="B48" s="51" t="s">
        <v>94</v>
      </c>
      <c r="C48" s="59">
        <v>150</v>
      </c>
      <c r="D48" s="53" t="s">
        <v>95</v>
      </c>
      <c r="E48" s="60">
        <v>300</v>
      </c>
      <c r="F48" s="60">
        <f>C48*E48</f>
        <v>45000</v>
      </c>
      <c r="G48" s="96"/>
      <c r="H48" s="96"/>
      <c r="I48" s="96"/>
      <c r="J48" s="97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  <c r="EA48" s="96"/>
      <c r="EB48" s="96"/>
      <c r="EC48" s="96"/>
      <c r="ED48" s="96"/>
      <c r="EE48" s="96"/>
      <c r="EF48" s="96"/>
      <c r="EG48" s="96"/>
      <c r="EH48" s="96"/>
      <c r="EI48" s="96"/>
      <c r="EJ48" s="96"/>
      <c r="EK48" s="96"/>
      <c r="EL48" s="96"/>
      <c r="EM48" s="96"/>
      <c r="EN48" s="96"/>
      <c r="EO48" s="96"/>
      <c r="EP48" s="96"/>
      <c r="EQ48" s="96"/>
      <c r="ER48" s="96"/>
      <c r="ES48" s="96"/>
      <c r="ET48" s="96"/>
      <c r="EU48" s="96"/>
      <c r="EV48" s="96"/>
      <c r="EW48" s="96"/>
      <c r="EX48" s="96"/>
      <c r="EY48" s="96"/>
      <c r="EZ48" s="96"/>
      <c r="FA48" s="96"/>
      <c r="FB48" s="96"/>
      <c r="FC48" s="96"/>
      <c r="FD48" s="96"/>
      <c r="FE48" s="96"/>
      <c r="FF48" s="96"/>
      <c r="FG48" s="96"/>
      <c r="FH48" s="96"/>
      <c r="FI48" s="96"/>
      <c r="FJ48" s="96"/>
      <c r="FK48" s="96"/>
      <c r="FL48" s="96"/>
      <c r="FM48" s="96"/>
      <c r="FN48" s="96"/>
      <c r="FO48" s="96"/>
      <c r="FP48" s="96"/>
      <c r="FQ48" s="96"/>
      <c r="FR48" s="96"/>
      <c r="FS48" s="96"/>
      <c r="FT48" s="96"/>
      <c r="FU48" s="96"/>
      <c r="FV48" s="96"/>
      <c r="FW48" s="96"/>
      <c r="FX48" s="96"/>
      <c r="FY48" s="96"/>
      <c r="FZ48" s="96"/>
      <c r="GA48" s="96"/>
      <c r="GB48" s="96"/>
      <c r="GC48" s="96"/>
      <c r="GD48" s="96"/>
      <c r="GE48" s="96"/>
      <c r="GF48" s="96"/>
      <c r="GG48" s="96"/>
      <c r="GH48" s="96"/>
      <c r="GI48" s="96"/>
      <c r="GJ48" s="96"/>
      <c r="GK48" s="96"/>
      <c r="GL48" s="96"/>
      <c r="GM48" s="96"/>
      <c r="GN48" s="96"/>
      <c r="GO48" s="96"/>
      <c r="GP48" s="96"/>
      <c r="GQ48" s="96"/>
      <c r="GR48" s="96"/>
      <c r="GS48" s="96"/>
      <c r="GT48" s="96"/>
      <c r="GU48" s="96"/>
      <c r="GV48" s="96"/>
      <c r="GW48" s="96"/>
      <c r="GX48" s="96"/>
      <c r="GY48" s="96"/>
      <c r="GZ48" s="96"/>
      <c r="HA48" s="96"/>
      <c r="HB48" s="96"/>
      <c r="HC48" s="96"/>
      <c r="HD48" s="96"/>
      <c r="HE48" s="96"/>
      <c r="HF48" s="96"/>
      <c r="HG48" s="96"/>
      <c r="HH48" s="96"/>
      <c r="HI48" s="96"/>
      <c r="HJ48" s="96"/>
      <c r="HK48" s="96"/>
      <c r="HL48" s="96"/>
      <c r="HM48" s="96"/>
      <c r="HN48" s="96"/>
      <c r="HO48" s="96"/>
      <c r="HP48" s="96"/>
      <c r="HQ48" s="96"/>
      <c r="HR48" s="96"/>
      <c r="HS48" s="96"/>
      <c r="HT48" s="96"/>
      <c r="HU48" s="96"/>
      <c r="HV48" s="96"/>
      <c r="HW48" s="96"/>
      <c r="HX48" s="96"/>
      <c r="HY48" s="96"/>
      <c r="HZ48" s="96"/>
      <c r="IA48" s="96"/>
      <c r="IB48" s="96"/>
      <c r="IC48" s="96"/>
      <c r="ID48" s="96"/>
      <c r="IE48" s="96"/>
      <c r="IF48" s="96"/>
      <c r="IG48" s="96"/>
      <c r="IH48" s="96"/>
      <c r="II48" s="96"/>
      <c r="IJ48" s="96"/>
      <c r="IK48" s="96"/>
      <c r="IL48" s="96"/>
      <c r="IM48" s="96"/>
      <c r="IN48" s="96"/>
      <c r="IO48" s="96"/>
      <c r="IP48" s="96"/>
      <c r="IQ48" s="96"/>
      <c r="IR48" s="96"/>
      <c r="IS48" s="96"/>
      <c r="IT48" s="96"/>
    </row>
    <row r="49" spans="1:254" s="98" customFormat="1" ht="12.75" x14ac:dyDescent="0.25">
      <c r="A49" s="53" t="s">
        <v>96</v>
      </c>
      <c r="B49" s="51" t="s">
        <v>97</v>
      </c>
      <c r="C49" s="59">
        <v>1</v>
      </c>
      <c r="D49" s="53" t="s">
        <v>95</v>
      </c>
      <c r="E49" s="60">
        <v>3190</v>
      </c>
      <c r="F49" s="60">
        <f>C49*E49</f>
        <v>3190</v>
      </c>
      <c r="G49" s="96"/>
      <c r="H49" s="96"/>
      <c r="I49" s="96"/>
      <c r="J49" s="97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96"/>
      <c r="EK49" s="96"/>
      <c r="EL49" s="96"/>
      <c r="EM49" s="96"/>
      <c r="EN49" s="96"/>
      <c r="EO49" s="96"/>
      <c r="EP49" s="96"/>
      <c r="EQ49" s="96"/>
      <c r="ER49" s="96"/>
      <c r="ES49" s="96"/>
      <c r="ET49" s="96"/>
      <c r="EU49" s="96"/>
      <c r="EV49" s="96"/>
      <c r="EW49" s="96"/>
      <c r="EX49" s="96"/>
      <c r="EY49" s="96"/>
      <c r="EZ49" s="96"/>
      <c r="FA49" s="96"/>
      <c r="FB49" s="96"/>
      <c r="FC49" s="96"/>
      <c r="FD49" s="96"/>
      <c r="FE49" s="96"/>
      <c r="FF49" s="96"/>
      <c r="FG49" s="96"/>
      <c r="FH49" s="96"/>
      <c r="FI49" s="96"/>
      <c r="FJ49" s="96"/>
      <c r="FK49" s="96"/>
      <c r="FL49" s="96"/>
      <c r="FM49" s="96"/>
      <c r="FN49" s="96"/>
      <c r="FO49" s="96"/>
      <c r="FP49" s="96"/>
      <c r="FQ49" s="96"/>
      <c r="FR49" s="96"/>
      <c r="FS49" s="96"/>
      <c r="FT49" s="96"/>
      <c r="FU49" s="96"/>
      <c r="FV49" s="96"/>
      <c r="FW49" s="96"/>
      <c r="FX49" s="96"/>
      <c r="FY49" s="96"/>
      <c r="FZ49" s="96"/>
      <c r="GA49" s="96"/>
      <c r="GB49" s="96"/>
      <c r="GC49" s="96"/>
      <c r="GD49" s="96"/>
      <c r="GE49" s="96"/>
      <c r="GF49" s="96"/>
      <c r="GG49" s="96"/>
      <c r="GH49" s="96"/>
      <c r="GI49" s="96"/>
      <c r="GJ49" s="96"/>
      <c r="GK49" s="96"/>
      <c r="GL49" s="96"/>
      <c r="GM49" s="96"/>
      <c r="GN49" s="96"/>
      <c r="GO49" s="96"/>
      <c r="GP49" s="96"/>
      <c r="GQ49" s="96"/>
      <c r="GR49" s="96"/>
      <c r="GS49" s="96"/>
      <c r="GT49" s="96"/>
      <c r="GU49" s="96"/>
      <c r="GV49" s="96"/>
      <c r="GW49" s="96"/>
      <c r="GX49" s="96"/>
      <c r="GY49" s="96"/>
      <c r="GZ49" s="96"/>
      <c r="HA49" s="96"/>
      <c r="HB49" s="96"/>
      <c r="HC49" s="96"/>
      <c r="HD49" s="96"/>
      <c r="HE49" s="96"/>
      <c r="HF49" s="96"/>
      <c r="HG49" s="96"/>
      <c r="HH49" s="96"/>
      <c r="HI49" s="96"/>
      <c r="HJ49" s="96"/>
      <c r="HK49" s="96"/>
      <c r="HL49" s="96"/>
      <c r="HM49" s="96"/>
      <c r="HN49" s="96"/>
      <c r="HO49" s="96"/>
      <c r="HP49" s="96"/>
      <c r="HQ49" s="96"/>
      <c r="HR49" s="96"/>
      <c r="HS49" s="96"/>
      <c r="HT49" s="96"/>
      <c r="HU49" s="96"/>
      <c r="HV49" s="96"/>
      <c r="HW49" s="96"/>
      <c r="HX49" s="96"/>
      <c r="HY49" s="96"/>
      <c r="HZ49" s="96"/>
      <c r="IA49" s="96"/>
      <c r="IB49" s="96"/>
      <c r="IC49" s="96"/>
      <c r="ID49" s="96"/>
      <c r="IE49" s="96"/>
      <c r="IF49" s="96"/>
      <c r="IG49" s="96"/>
      <c r="IH49" s="96"/>
      <c r="II49" s="96"/>
      <c r="IJ49" s="96"/>
      <c r="IK49" s="96"/>
      <c r="IL49" s="96"/>
      <c r="IM49" s="96"/>
      <c r="IN49" s="96"/>
      <c r="IO49" s="96"/>
      <c r="IP49" s="96"/>
      <c r="IQ49" s="96"/>
      <c r="IR49" s="96"/>
      <c r="IS49" s="96"/>
      <c r="IT49" s="96"/>
    </row>
    <row r="50" spans="1:254" s="98" customFormat="1" ht="12.75" customHeight="1" x14ac:dyDescent="0.25">
      <c r="A50" s="108" t="s">
        <v>28</v>
      </c>
      <c r="B50" s="109"/>
      <c r="C50" s="109"/>
      <c r="D50" s="109"/>
      <c r="E50" s="109"/>
      <c r="F50" s="110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96"/>
      <c r="EK50" s="96"/>
      <c r="EL50" s="96"/>
      <c r="EM50" s="96"/>
      <c r="EN50" s="96"/>
      <c r="EO50" s="96"/>
      <c r="EP50" s="96"/>
      <c r="EQ50" s="96"/>
      <c r="ER50" s="96"/>
      <c r="ES50" s="96"/>
      <c r="ET50" s="96"/>
      <c r="EU50" s="96"/>
      <c r="EV50" s="96"/>
      <c r="EW50" s="96"/>
      <c r="EX50" s="96"/>
      <c r="EY50" s="96"/>
      <c r="EZ50" s="96"/>
      <c r="FA50" s="96"/>
      <c r="FB50" s="96"/>
      <c r="FC50" s="96"/>
      <c r="FD50" s="96"/>
      <c r="FE50" s="96"/>
      <c r="FF50" s="96"/>
      <c r="FG50" s="96"/>
      <c r="FH50" s="96"/>
      <c r="FI50" s="96"/>
      <c r="FJ50" s="96"/>
      <c r="FK50" s="96"/>
      <c r="FL50" s="96"/>
      <c r="FM50" s="96"/>
      <c r="FN50" s="96"/>
      <c r="FO50" s="96"/>
      <c r="FP50" s="96"/>
      <c r="FQ50" s="96"/>
      <c r="FR50" s="96"/>
      <c r="FS50" s="96"/>
      <c r="FT50" s="96"/>
      <c r="FU50" s="96"/>
      <c r="FV50" s="96"/>
      <c r="FW50" s="96"/>
      <c r="FX50" s="96"/>
      <c r="FY50" s="96"/>
      <c r="FZ50" s="96"/>
      <c r="GA50" s="96"/>
      <c r="GB50" s="96"/>
      <c r="GC50" s="96"/>
      <c r="GD50" s="96"/>
      <c r="GE50" s="96"/>
      <c r="GF50" s="96"/>
      <c r="GG50" s="96"/>
      <c r="GH50" s="96"/>
      <c r="GI50" s="96"/>
      <c r="GJ50" s="96"/>
      <c r="GK50" s="96"/>
      <c r="GL50" s="96"/>
      <c r="GM50" s="96"/>
      <c r="GN50" s="96"/>
      <c r="GO50" s="96"/>
      <c r="GP50" s="96"/>
      <c r="GQ50" s="96"/>
      <c r="GR50" s="96"/>
      <c r="GS50" s="96"/>
      <c r="GT50" s="96"/>
      <c r="GU50" s="96"/>
      <c r="GV50" s="96"/>
      <c r="GW50" s="96"/>
      <c r="GX50" s="96"/>
      <c r="GY50" s="96"/>
      <c r="GZ50" s="96"/>
      <c r="HA50" s="96"/>
      <c r="HB50" s="96"/>
      <c r="HC50" s="96"/>
      <c r="HD50" s="96"/>
      <c r="HE50" s="96"/>
      <c r="HF50" s="96"/>
      <c r="HG50" s="96"/>
      <c r="HH50" s="96"/>
      <c r="HI50" s="96"/>
      <c r="HJ50" s="96"/>
      <c r="HK50" s="96"/>
      <c r="HL50" s="96"/>
      <c r="HM50" s="96"/>
      <c r="HN50" s="96"/>
      <c r="HO50" s="96"/>
      <c r="HP50" s="96"/>
      <c r="HQ50" s="96"/>
      <c r="HR50" s="96"/>
      <c r="HS50" s="96"/>
      <c r="HT50" s="96"/>
      <c r="HU50" s="96"/>
      <c r="HV50" s="96"/>
      <c r="HW50" s="96"/>
      <c r="HX50" s="96"/>
      <c r="HY50" s="96"/>
      <c r="HZ50" s="96"/>
      <c r="IA50" s="96"/>
      <c r="IB50" s="96"/>
      <c r="IC50" s="96"/>
      <c r="ID50" s="96"/>
      <c r="IE50" s="96"/>
      <c r="IF50" s="96"/>
      <c r="IG50" s="96"/>
      <c r="IH50" s="96"/>
      <c r="II50" s="96"/>
      <c r="IJ50" s="96"/>
      <c r="IK50" s="96"/>
      <c r="IL50" s="96"/>
      <c r="IM50" s="96"/>
      <c r="IN50" s="96"/>
      <c r="IO50" s="96"/>
      <c r="IP50" s="96"/>
      <c r="IQ50" s="96"/>
      <c r="IR50" s="96"/>
      <c r="IS50" s="96"/>
      <c r="IT50" s="96"/>
    </row>
    <row r="51" spans="1:254" s="98" customFormat="1" ht="12.75" x14ac:dyDescent="0.25">
      <c r="A51" s="36" t="s">
        <v>98</v>
      </c>
      <c r="B51" s="51" t="s">
        <v>94</v>
      </c>
      <c r="C51" s="52">
        <v>250</v>
      </c>
      <c r="D51" s="53" t="s">
        <v>71</v>
      </c>
      <c r="E51" s="62">
        <v>1040</v>
      </c>
      <c r="F51" s="62">
        <f>(C51*E51)</f>
        <v>260000</v>
      </c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96"/>
      <c r="EK51" s="96"/>
      <c r="EL51" s="96"/>
      <c r="EM51" s="96"/>
      <c r="EN51" s="96"/>
      <c r="EO51" s="96"/>
      <c r="EP51" s="96"/>
      <c r="EQ51" s="96"/>
      <c r="ER51" s="96"/>
      <c r="ES51" s="96"/>
      <c r="ET51" s="96"/>
      <c r="EU51" s="96"/>
      <c r="EV51" s="96"/>
      <c r="EW51" s="96"/>
      <c r="EX51" s="96"/>
      <c r="EY51" s="96"/>
      <c r="EZ51" s="96"/>
      <c r="FA51" s="96"/>
      <c r="FB51" s="96"/>
      <c r="FC51" s="96"/>
      <c r="FD51" s="96"/>
      <c r="FE51" s="96"/>
      <c r="FF51" s="96"/>
      <c r="FG51" s="96"/>
      <c r="FH51" s="96"/>
      <c r="FI51" s="96"/>
      <c r="FJ51" s="96"/>
      <c r="FK51" s="96"/>
      <c r="FL51" s="96"/>
      <c r="FM51" s="96"/>
      <c r="FN51" s="96"/>
      <c r="FO51" s="96"/>
      <c r="FP51" s="96"/>
      <c r="FQ51" s="96"/>
      <c r="FR51" s="96"/>
      <c r="FS51" s="96"/>
      <c r="FT51" s="96"/>
      <c r="FU51" s="96"/>
      <c r="FV51" s="96"/>
      <c r="FW51" s="96"/>
      <c r="FX51" s="96"/>
      <c r="FY51" s="96"/>
      <c r="FZ51" s="96"/>
      <c r="GA51" s="96"/>
      <c r="GB51" s="96"/>
      <c r="GC51" s="96"/>
      <c r="GD51" s="96"/>
      <c r="GE51" s="96"/>
      <c r="GF51" s="96"/>
      <c r="GG51" s="96"/>
      <c r="GH51" s="96"/>
      <c r="GI51" s="96"/>
      <c r="GJ51" s="96"/>
      <c r="GK51" s="96"/>
      <c r="GL51" s="96"/>
      <c r="GM51" s="96"/>
      <c r="GN51" s="96"/>
      <c r="GO51" s="96"/>
      <c r="GP51" s="96"/>
      <c r="GQ51" s="96"/>
      <c r="GR51" s="96"/>
      <c r="GS51" s="96"/>
      <c r="GT51" s="96"/>
      <c r="GU51" s="96"/>
      <c r="GV51" s="96"/>
      <c r="GW51" s="96"/>
      <c r="GX51" s="96"/>
      <c r="GY51" s="96"/>
      <c r="GZ51" s="96"/>
      <c r="HA51" s="96"/>
      <c r="HB51" s="96"/>
      <c r="HC51" s="96"/>
      <c r="HD51" s="96"/>
      <c r="HE51" s="96"/>
      <c r="HF51" s="96"/>
      <c r="HG51" s="96"/>
      <c r="HH51" s="96"/>
      <c r="HI51" s="96"/>
      <c r="HJ51" s="96"/>
      <c r="HK51" s="96"/>
      <c r="HL51" s="96"/>
      <c r="HM51" s="96"/>
      <c r="HN51" s="96"/>
      <c r="HO51" s="96"/>
      <c r="HP51" s="96"/>
      <c r="HQ51" s="96"/>
      <c r="HR51" s="96"/>
      <c r="HS51" s="96"/>
      <c r="HT51" s="96"/>
      <c r="HU51" s="96"/>
      <c r="HV51" s="96"/>
      <c r="HW51" s="96"/>
      <c r="HX51" s="96"/>
      <c r="HY51" s="96"/>
      <c r="HZ51" s="96"/>
      <c r="IA51" s="96"/>
      <c r="IB51" s="96"/>
      <c r="IC51" s="96"/>
      <c r="ID51" s="96"/>
      <c r="IE51" s="96"/>
      <c r="IF51" s="96"/>
      <c r="IG51" s="96"/>
      <c r="IH51" s="96"/>
      <c r="II51" s="96"/>
      <c r="IJ51" s="96"/>
      <c r="IK51" s="96"/>
      <c r="IL51" s="96"/>
      <c r="IM51" s="96"/>
      <c r="IN51" s="96"/>
      <c r="IO51" s="96"/>
      <c r="IP51" s="96"/>
      <c r="IQ51" s="96"/>
      <c r="IR51" s="96"/>
      <c r="IS51" s="96"/>
      <c r="IT51" s="96"/>
    </row>
    <row r="52" spans="1:254" s="98" customFormat="1" ht="12.75" x14ac:dyDescent="0.25">
      <c r="A52" s="36" t="s">
        <v>99</v>
      </c>
      <c r="B52" s="51" t="s">
        <v>94</v>
      </c>
      <c r="C52" s="52">
        <v>150</v>
      </c>
      <c r="D52" s="53" t="s">
        <v>89</v>
      </c>
      <c r="E52" s="62">
        <v>1040</v>
      </c>
      <c r="F52" s="62">
        <f>(C52*E52)</f>
        <v>156000</v>
      </c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96"/>
      <c r="EY52" s="96"/>
      <c r="EZ52" s="96"/>
      <c r="FA52" s="96"/>
      <c r="FB52" s="96"/>
      <c r="FC52" s="96"/>
      <c r="FD52" s="96"/>
      <c r="FE52" s="96"/>
      <c r="FF52" s="96"/>
      <c r="FG52" s="96"/>
      <c r="FH52" s="96"/>
      <c r="FI52" s="96"/>
      <c r="FJ52" s="96"/>
      <c r="FK52" s="96"/>
      <c r="FL52" s="96"/>
      <c r="FM52" s="96"/>
      <c r="FN52" s="96"/>
      <c r="FO52" s="96"/>
      <c r="FP52" s="96"/>
      <c r="FQ52" s="96"/>
      <c r="FR52" s="96"/>
      <c r="FS52" s="96"/>
      <c r="FT52" s="96"/>
      <c r="FU52" s="96"/>
      <c r="FV52" s="96"/>
      <c r="FW52" s="96"/>
      <c r="FX52" s="96"/>
      <c r="FY52" s="96"/>
      <c r="FZ52" s="96"/>
      <c r="GA52" s="96"/>
      <c r="GB52" s="96"/>
      <c r="GC52" s="96"/>
      <c r="GD52" s="96"/>
      <c r="GE52" s="96"/>
      <c r="GF52" s="96"/>
      <c r="GG52" s="96"/>
      <c r="GH52" s="96"/>
      <c r="GI52" s="96"/>
      <c r="GJ52" s="96"/>
      <c r="GK52" s="96"/>
      <c r="GL52" s="96"/>
      <c r="GM52" s="96"/>
      <c r="GN52" s="96"/>
      <c r="GO52" s="96"/>
      <c r="GP52" s="96"/>
      <c r="GQ52" s="96"/>
      <c r="GR52" s="96"/>
      <c r="GS52" s="96"/>
      <c r="GT52" s="96"/>
      <c r="GU52" s="96"/>
      <c r="GV52" s="96"/>
      <c r="GW52" s="96"/>
      <c r="GX52" s="96"/>
      <c r="GY52" s="96"/>
      <c r="GZ52" s="96"/>
      <c r="HA52" s="96"/>
      <c r="HB52" s="96"/>
      <c r="HC52" s="96"/>
      <c r="HD52" s="96"/>
      <c r="HE52" s="96"/>
      <c r="HF52" s="96"/>
      <c r="HG52" s="96"/>
      <c r="HH52" s="96"/>
      <c r="HI52" s="96"/>
      <c r="HJ52" s="96"/>
      <c r="HK52" s="96"/>
      <c r="HL52" s="96"/>
      <c r="HM52" s="96"/>
      <c r="HN52" s="96"/>
      <c r="HO52" s="96"/>
      <c r="HP52" s="96"/>
      <c r="HQ52" s="96"/>
      <c r="HR52" s="96"/>
      <c r="HS52" s="96"/>
      <c r="HT52" s="96"/>
      <c r="HU52" s="96"/>
      <c r="HV52" s="96"/>
      <c r="HW52" s="96"/>
      <c r="HX52" s="96"/>
      <c r="HY52" s="96"/>
      <c r="HZ52" s="96"/>
      <c r="IA52" s="96"/>
      <c r="IB52" s="96"/>
      <c r="IC52" s="96"/>
      <c r="ID52" s="96"/>
      <c r="IE52" s="96"/>
      <c r="IF52" s="96"/>
      <c r="IG52" s="96"/>
      <c r="IH52" s="96"/>
      <c r="II52" s="96"/>
      <c r="IJ52" s="96"/>
      <c r="IK52" s="96"/>
      <c r="IL52" s="96"/>
      <c r="IM52" s="96"/>
      <c r="IN52" s="96"/>
      <c r="IO52" s="96"/>
      <c r="IP52" s="96"/>
      <c r="IQ52" s="96"/>
      <c r="IR52" s="96"/>
      <c r="IS52" s="96"/>
      <c r="IT52" s="96"/>
    </row>
    <row r="53" spans="1:254" s="98" customFormat="1" ht="12.75" customHeight="1" x14ac:dyDescent="0.25">
      <c r="A53" s="105" t="s">
        <v>58</v>
      </c>
      <c r="B53" s="106"/>
      <c r="C53" s="106"/>
      <c r="D53" s="106"/>
      <c r="E53" s="106"/>
      <c r="F53" s="107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  <c r="ES53" s="96"/>
      <c r="ET53" s="96"/>
      <c r="EU53" s="96"/>
      <c r="EV53" s="96"/>
      <c r="EW53" s="96"/>
      <c r="EX53" s="96"/>
      <c r="EY53" s="96"/>
      <c r="EZ53" s="96"/>
      <c r="FA53" s="96"/>
      <c r="FB53" s="96"/>
      <c r="FC53" s="96"/>
      <c r="FD53" s="96"/>
      <c r="FE53" s="96"/>
      <c r="FF53" s="96"/>
      <c r="FG53" s="96"/>
      <c r="FH53" s="96"/>
      <c r="FI53" s="96"/>
      <c r="FJ53" s="96"/>
      <c r="FK53" s="96"/>
      <c r="FL53" s="96"/>
      <c r="FM53" s="96"/>
      <c r="FN53" s="96"/>
      <c r="FO53" s="96"/>
      <c r="FP53" s="96"/>
      <c r="FQ53" s="96"/>
      <c r="FR53" s="96"/>
      <c r="FS53" s="96"/>
      <c r="FT53" s="96"/>
      <c r="FU53" s="96"/>
      <c r="FV53" s="96"/>
      <c r="FW53" s="96"/>
      <c r="FX53" s="96"/>
      <c r="FY53" s="96"/>
      <c r="FZ53" s="96"/>
      <c r="GA53" s="96"/>
      <c r="GB53" s="96"/>
      <c r="GC53" s="96"/>
      <c r="GD53" s="96"/>
      <c r="GE53" s="96"/>
      <c r="GF53" s="96"/>
      <c r="GG53" s="96"/>
      <c r="GH53" s="96"/>
      <c r="GI53" s="96"/>
      <c r="GJ53" s="96"/>
      <c r="GK53" s="96"/>
      <c r="GL53" s="96"/>
      <c r="GM53" s="96"/>
      <c r="GN53" s="96"/>
      <c r="GO53" s="96"/>
      <c r="GP53" s="96"/>
      <c r="GQ53" s="96"/>
      <c r="GR53" s="96"/>
      <c r="GS53" s="96"/>
      <c r="GT53" s="96"/>
      <c r="GU53" s="96"/>
      <c r="GV53" s="96"/>
      <c r="GW53" s="96"/>
      <c r="GX53" s="96"/>
      <c r="GY53" s="96"/>
      <c r="GZ53" s="96"/>
      <c r="HA53" s="96"/>
      <c r="HB53" s="96"/>
      <c r="HC53" s="96"/>
      <c r="HD53" s="96"/>
      <c r="HE53" s="96"/>
      <c r="HF53" s="96"/>
      <c r="HG53" s="96"/>
      <c r="HH53" s="96"/>
      <c r="HI53" s="96"/>
      <c r="HJ53" s="96"/>
      <c r="HK53" s="96"/>
      <c r="HL53" s="96"/>
      <c r="HM53" s="96"/>
      <c r="HN53" s="96"/>
      <c r="HO53" s="96"/>
      <c r="HP53" s="96"/>
      <c r="HQ53" s="96"/>
      <c r="HR53" s="96"/>
      <c r="HS53" s="96"/>
      <c r="HT53" s="96"/>
      <c r="HU53" s="96"/>
      <c r="HV53" s="96"/>
      <c r="HW53" s="96"/>
      <c r="HX53" s="96"/>
      <c r="HY53" s="96"/>
      <c r="HZ53" s="96"/>
      <c r="IA53" s="96"/>
      <c r="IB53" s="96"/>
      <c r="IC53" s="96"/>
      <c r="ID53" s="96"/>
      <c r="IE53" s="96"/>
      <c r="IF53" s="96"/>
      <c r="IG53" s="96"/>
      <c r="IH53" s="96"/>
      <c r="II53" s="96"/>
      <c r="IJ53" s="96"/>
      <c r="IK53" s="96"/>
      <c r="IL53" s="96"/>
      <c r="IM53" s="96"/>
      <c r="IN53" s="96"/>
      <c r="IO53" s="96"/>
      <c r="IP53" s="96"/>
      <c r="IQ53" s="96"/>
      <c r="IR53" s="96"/>
      <c r="IS53" s="96"/>
      <c r="IT53" s="96"/>
    </row>
    <row r="54" spans="1:254" s="98" customFormat="1" ht="12.75" x14ac:dyDescent="0.25">
      <c r="A54" s="31" t="s">
        <v>100</v>
      </c>
      <c r="B54" s="99" t="s">
        <v>101</v>
      </c>
      <c r="C54" s="100">
        <v>2.5</v>
      </c>
      <c r="D54" s="101" t="s">
        <v>102</v>
      </c>
      <c r="E54" s="61">
        <v>18000</v>
      </c>
      <c r="F54" s="61">
        <f>C54*E54</f>
        <v>45000</v>
      </c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6"/>
      <c r="EH54" s="96"/>
      <c r="EI54" s="96"/>
      <c r="EJ54" s="96"/>
      <c r="EK54" s="96"/>
      <c r="EL54" s="96"/>
      <c r="EM54" s="96"/>
      <c r="EN54" s="96"/>
      <c r="EO54" s="96"/>
      <c r="EP54" s="96"/>
      <c r="EQ54" s="96"/>
      <c r="ER54" s="96"/>
      <c r="ES54" s="96"/>
      <c r="ET54" s="96"/>
      <c r="EU54" s="96"/>
      <c r="EV54" s="96"/>
      <c r="EW54" s="96"/>
      <c r="EX54" s="96"/>
      <c r="EY54" s="96"/>
      <c r="EZ54" s="96"/>
      <c r="FA54" s="96"/>
      <c r="FB54" s="96"/>
      <c r="FC54" s="96"/>
      <c r="FD54" s="96"/>
      <c r="FE54" s="96"/>
      <c r="FF54" s="96"/>
      <c r="FG54" s="96"/>
      <c r="FH54" s="96"/>
      <c r="FI54" s="96"/>
      <c r="FJ54" s="96"/>
      <c r="FK54" s="96"/>
      <c r="FL54" s="96"/>
      <c r="FM54" s="96"/>
      <c r="FN54" s="96"/>
      <c r="FO54" s="96"/>
      <c r="FP54" s="96"/>
      <c r="FQ54" s="96"/>
      <c r="FR54" s="96"/>
      <c r="FS54" s="96"/>
      <c r="FT54" s="96"/>
      <c r="FU54" s="96"/>
      <c r="FV54" s="96"/>
      <c r="FW54" s="96"/>
      <c r="FX54" s="96"/>
      <c r="FY54" s="96"/>
      <c r="FZ54" s="96"/>
      <c r="GA54" s="96"/>
      <c r="GB54" s="96"/>
      <c r="GC54" s="96"/>
      <c r="GD54" s="96"/>
      <c r="GE54" s="96"/>
      <c r="GF54" s="96"/>
      <c r="GG54" s="96"/>
      <c r="GH54" s="96"/>
      <c r="GI54" s="96"/>
      <c r="GJ54" s="96"/>
      <c r="GK54" s="96"/>
      <c r="GL54" s="96"/>
      <c r="GM54" s="96"/>
      <c r="GN54" s="96"/>
      <c r="GO54" s="96"/>
      <c r="GP54" s="96"/>
      <c r="GQ54" s="96"/>
      <c r="GR54" s="96"/>
      <c r="GS54" s="96"/>
      <c r="GT54" s="96"/>
      <c r="GU54" s="96"/>
      <c r="GV54" s="96"/>
      <c r="GW54" s="96"/>
      <c r="GX54" s="96"/>
      <c r="GY54" s="96"/>
      <c r="GZ54" s="96"/>
      <c r="HA54" s="96"/>
      <c r="HB54" s="96"/>
      <c r="HC54" s="96"/>
      <c r="HD54" s="96"/>
      <c r="HE54" s="96"/>
      <c r="HF54" s="96"/>
      <c r="HG54" s="96"/>
      <c r="HH54" s="96"/>
      <c r="HI54" s="96"/>
      <c r="HJ54" s="96"/>
      <c r="HK54" s="96"/>
      <c r="HL54" s="96"/>
      <c r="HM54" s="96"/>
      <c r="HN54" s="96"/>
      <c r="HO54" s="96"/>
      <c r="HP54" s="96"/>
      <c r="HQ54" s="96"/>
      <c r="HR54" s="96"/>
      <c r="HS54" s="96"/>
      <c r="HT54" s="96"/>
      <c r="HU54" s="96"/>
      <c r="HV54" s="96"/>
      <c r="HW54" s="96"/>
      <c r="HX54" s="96"/>
      <c r="HY54" s="96"/>
      <c r="HZ54" s="96"/>
      <c r="IA54" s="96"/>
      <c r="IB54" s="96"/>
      <c r="IC54" s="96"/>
      <c r="ID54" s="96"/>
      <c r="IE54" s="96"/>
      <c r="IF54" s="96"/>
      <c r="IG54" s="96"/>
      <c r="IH54" s="96"/>
      <c r="II54" s="96"/>
      <c r="IJ54" s="96"/>
      <c r="IK54" s="96"/>
      <c r="IL54" s="96"/>
      <c r="IM54" s="96"/>
      <c r="IN54" s="96"/>
      <c r="IO54" s="96"/>
      <c r="IP54" s="96"/>
      <c r="IQ54" s="96"/>
      <c r="IR54" s="96"/>
      <c r="IS54" s="96"/>
      <c r="IT54" s="96"/>
    </row>
    <row r="55" spans="1:254" s="98" customFormat="1" ht="12.75" x14ac:dyDescent="0.25">
      <c r="A55" s="36" t="s">
        <v>66</v>
      </c>
      <c r="B55" s="51" t="s">
        <v>103</v>
      </c>
      <c r="C55" s="52">
        <v>0.5</v>
      </c>
      <c r="D55" s="53" t="s">
        <v>104</v>
      </c>
      <c r="E55" s="62">
        <v>24990</v>
      </c>
      <c r="F55" s="62">
        <f>C55*E55</f>
        <v>12495</v>
      </c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6"/>
      <c r="EO55" s="96"/>
      <c r="EP55" s="96"/>
      <c r="EQ55" s="96"/>
      <c r="ER55" s="96"/>
      <c r="ES55" s="96"/>
      <c r="ET55" s="96"/>
      <c r="EU55" s="96"/>
      <c r="EV55" s="96"/>
      <c r="EW55" s="96"/>
      <c r="EX55" s="96"/>
      <c r="EY55" s="96"/>
      <c r="EZ55" s="96"/>
      <c r="FA55" s="96"/>
      <c r="FB55" s="96"/>
      <c r="FC55" s="96"/>
      <c r="FD55" s="96"/>
      <c r="FE55" s="96"/>
      <c r="FF55" s="96"/>
      <c r="FG55" s="96"/>
      <c r="FH55" s="96"/>
      <c r="FI55" s="96"/>
      <c r="FJ55" s="96"/>
      <c r="FK55" s="96"/>
      <c r="FL55" s="96"/>
      <c r="FM55" s="96"/>
      <c r="FN55" s="96"/>
      <c r="FO55" s="96"/>
      <c r="FP55" s="96"/>
      <c r="FQ55" s="96"/>
      <c r="FR55" s="96"/>
      <c r="FS55" s="96"/>
      <c r="FT55" s="96"/>
      <c r="FU55" s="96"/>
      <c r="FV55" s="96"/>
      <c r="FW55" s="96"/>
      <c r="FX55" s="96"/>
      <c r="FY55" s="96"/>
      <c r="FZ55" s="96"/>
      <c r="GA55" s="96"/>
      <c r="GB55" s="96"/>
      <c r="GC55" s="96"/>
      <c r="GD55" s="96"/>
      <c r="GE55" s="96"/>
      <c r="GF55" s="96"/>
      <c r="GG55" s="96"/>
      <c r="GH55" s="96"/>
      <c r="GI55" s="96"/>
      <c r="GJ55" s="96"/>
      <c r="GK55" s="96"/>
      <c r="GL55" s="96"/>
      <c r="GM55" s="96"/>
      <c r="GN55" s="96"/>
      <c r="GO55" s="96"/>
      <c r="GP55" s="96"/>
      <c r="GQ55" s="96"/>
      <c r="GR55" s="96"/>
      <c r="GS55" s="96"/>
      <c r="GT55" s="96"/>
      <c r="GU55" s="96"/>
      <c r="GV55" s="96"/>
      <c r="GW55" s="96"/>
      <c r="GX55" s="96"/>
      <c r="GY55" s="96"/>
      <c r="GZ55" s="96"/>
      <c r="HA55" s="96"/>
      <c r="HB55" s="96"/>
      <c r="HC55" s="96"/>
      <c r="HD55" s="96"/>
      <c r="HE55" s="96"/>
      <c r="HF55" s="96"/>
      <c r="HG55" s="96"/>
      <c r="HH55" s="96"/>
      <c r="HI55" s="96"/>
      <c r="HJ55" s="96"/>
      <c r="HK55" s="96"/>
      <c r="HL55" s="96"/>
      <c r="HM55" s="96"/>
      <c r="HN55" s="96"/>
      <c r="HO55" s="96"/>
      <c r="HP55" s="96"/>
      <c r="HQ55" s="96"/>
      <c r="HR55" s="96"/>
      <c r="HS55" s="96"/>
      <c r="HT55" s="96"/>
      <c r="HU55" s="96"/>
      <c r="HV55" s="96"/>
      <c r="HW55" s="96"/>
      <c r="HX55" s="96"/>
      <c r="HY55" s="96"/>
      <c r="HZ55" s="96"/>
      <c r="IA55" s="96"/>
      <c r="IB55" s="96"/>
      <c r="IC55" s="96"/>
      <c r="ID55" s="96"/>
      <c r="IE55" s="96"/>
      <c r="IF55" s="96"/>
      <c r="IG55" s="96"/>
      <c r="IH55" s="96"/>
      <c r="II55" s="96"/>
      <c r="IJ55" s="96"/>
      <c r="IK55" s="96"/>
      <c r="IL55" s="96"/>
      <c r="IM55" s="96"/>
      <c r="IN55" s="96"/>
      <c r="IO55" s="96"/>
      <c r="IP55" s="96"/>
      <c r="IQ55" s="96"/>
      <c r="IR55" s="96"/>
      <c r="IS55" s="96"/>
      <c r="IT55" s="96"/>
    </row>
    <row r="56" spans="1:254" s="98" customFormat="1" ht="12.75" customHeight="1" x14ac:dyDescent="0.25">
      <c r="A56" s="159" t="s">
        <v>65</v>
      </c>
      <c r="B56" s="159"/>
      <c r="C56" s="159"/>
      <c r="D56" s="159"/>
      <c r="E56" s="159"/>
      <c r="F56" s="159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6"/>
      <c r="DM56" s="96"/>
      <c r="DN56" s="96"/>
      <c r="DO56" s="96"/>
      <c r="DP56" s="96"/>
      <c r="DQ56" s="96"/>
      <c r="DR56" s="96"/>
      <c r="DS56" s="96"/>
      <c r="DT56" s="96"/>
      <c r="DU56" s="96"/>
      <c r="DV56" s="96"/>
      <c r="DW56" s="96"/>
      <c r="DX56" s="96"/>
      <c r="DY56" s="96"/>
      <c r="DZ56" s="96"/>
      <c r="EA56" s="96"/>
      <c r="EB56" s="96"/>
      <c r="EC56" s="96"/>
      <c r="ED56" s="96"/>
      <c r="EE56" s="96"/>
      <c r="EF56" s="96"/>
      <c r="EG56" s="96"/>
      <c r="EH56" s="96"/>
      <c r="EI56" s="96"/>
      <c r="EJ56" s="96"/>
      <c r="EK56" s="96"/>
      <c r="EL56" s="96"/>
      <c r="EM56" s="96"/>
      <c r="EN56" s="96"/>
      <c r="EO56" s="96"/>
      <c r="EP56" s="96"/>
      <c r="EQ56" s="96"/>
      <c r="ER56" s="96"/>
      <c r="ES56" s="96"/>
      <c r="ET56" s="96"/>
      <c r="EU56" s="96"/>
      <c r="EV56" s="96"/>
      <c r="EW56" s="96"/>
      <c r="EX56" s="96"/>
      <c r="EY56" s="96"/>
      <c r="EZ56" s="96"/>
      <c r="FA56" s="96"/>
      <c r="FB56" s="96"/>
      <c r="FC56" s="96"/>
      <c r="FD56" s="96"/>
      <c r="FE56" s="96"/>
      <c r="FF56" s="96"/>
      <c r="FG56" s="96"/>
      <c r="FH56" s="96"/>
      <c r="FI56" s="96"/>
      <c r="FJ56" s="96"/>
      <c r="FK56" s="96"/>
      <c r="FL56" s="96"/>
      <c r="FM56" s="96"/>
      <c r="FN56" s="96"/>
      <c r="FO56" s="96"/>
      <c r="FP56" s="96"/>
      <c r="FQ56" s="96"/>
      <c r="FR56" s="96"/>
      <c r="FS56" s="96"/>
      <c r="FT56" s="96"/>
      <c r="FU56" s="96"/>
      <c r="FV56" s="96"/>
      <c r="FW56" s="96"/>
      <c r="FX56" s="96"/>
      <c r="FY56" s="96"/>
      <c r="FZ56" s="96"/>
      <c r="GA56" s="96"/>
      <c r="GB56" s="96"/>
      <c r="GC56" s="96"/>
      <c r="GD56" s="96"/>
      <c r="GE56" s="96"/>
      <c r="GF56" s="96"/>
      <c r="GG56" s="96"/>
      <c r="GH56" s="96"/>
      <c r="GI56" s="96"/>
      <c r="GJ56" s="96"/>
      <c r="GK56" s="96"/>
      <c r="GL56" s="96"/>
      <c r="GM56" s="96"/>
      <c r="GN56" s="96"/>
      <c r="GO56" s="96"/>
      <c r="GP56" s="96"/>
      <c r="GQ56" s="96"/>
      <c r="GR56" s="96"/>
      <c r="GS56" s="96"/>
      <c r="GT56" s="96"/>
      <c r="GU56" s="96"/>
      <c r="GV56" s="96"/>
      <c r="GW56" s="96"/>
      <c r="GX56" s="96"/>
      <c r="GY56" s="96"/>
      <c r="GZ56" s="96"/>
      <c r="HA56" s="96"/>
      <c r="HB56" s="96"/>
      <c r="HC56" s="96"/>
      <c r="HD56" s="96"/>
      <c r="HE56" s="96"/>
      <c r="HF56" s="96"/>
      <c r="HG56" s="96"/>
      <c r="HH56" s="96"/>
      <c r="HI56" s="96"/>
      <c r="HJ56" s="96"/>
      <c r="HK56" s="96"/>
      <c r="HL56" s="96"/>
      <c r="HM56" s="96"/>
      <c r="HN56" s="96"/>
      <c r="HO56" s="96"/>
      <c r="HP56" s="96"/>
      <c r="HQ56" s="96"/>
      <c r="HR56" s="96"/>
      <c r="HS56" s="96"/>
      <c r="HT56" s="96"/>
      <c r="HU56" s="96"/>
      <c r="HV56" s="96"/>
      <c r="HW56" s="96"/>
      <c r="HX56" s="96"/>
      <c r="HY56" s="96"/>
      <c r="HZ56" s="96"/>
      <c r="IA56" s="96"/>
      <c r="IB56" s="96"/>
      <c r="IC56" s="96"/>
      <c r="ID56" s="96"/>
      <c r="IE56" s="96"/>
      <c r="IF56" s="96"/>
      <c r="IG56" s="96"/>
      <c r="IH56" s="96"/>
      <c r="II56" s="96"/>
      <c r="IJ56" s="96"/>
      <c r="IK56" s="96"/>
      <c r="IL56" s="96"/>
      <c r="IM56" s="96"/>
      <c r="IN56" s="96"/>
      <c r="IO56" s="96"/>
      <c r="IP56" s="96"/>
      <c r="IQ56" s="96"/>
      <c r="IR56" s="96"/>
      <c r="IS56" s="96"/>
      <c r="IT56" s="96"/>
    </row>
    <row r="57" spans="1:254" ht="12.75" x14ac:dyDescent="0.25">
      <c r="A57" s="36" t="s">
        <v>105</v>
      </c>
      <c r="B57" s="34" t="s">
        <v>103</v>
      </c>
      <c r="C57" s="35">
        <v>0.8</v>
      </c>
      <c r="D57" s="49" t="s">
        <v>89</v>
      </c>
      <c r="E57" s="62">
        <v>35000</v>
      </c>
      <c r="F57" s="62">
        <f>C57*E57</f>
        <v>28000</v>
      </c>
    </row>
    <row r="58" spans="1:254" ht="13.5" customHeight="1" x14ac:dyDescent="0.25">
      <c r="A58" s="117" t="s">
        <v>29</v>
      </c>
      <c r="B58" s="118"/>
      <c r="C58" s="118"/>
      <c r="D58" s="118"/>
      <c r="E58" s="119"/>
      <c r="F58" s="57">
        <f>F48+F49+F51+F52+F54+F55+F57</f>
        <v>549685</v>
      </c>
    </row>
    <row r="59" spans="1:254" ht="12" customHeight="1" x14ac:dyDescent="0.25">
      <c r="A59" s="45"/>
      <c r="B59" s="46"/>
      <c r="C59" s="46"/>
      <c r="D59" s="63"/>
      <c r="E59" s="47"/>
      <c r="F59" s="47"/>
    </row>
    <row r="60" spans="1:254" ht="12" customHeight="1" x14ac:dyDescent="0.25">
      <c r="A60" s="114" t="s">
        <v>30</v>
      </c>
      <c r="B60" s="115"/>
      <c r="C60" s="115"/>
      <c r="D60" s="115"/>
      <c r="E60" s="115"/>
      <c r="F60" s="116"/>
    </row>
    <row r="61" spans="1:254" ht="24" customHeight="1" x14ac:dyDescent="0.25">
      <c r="A61" s="40" t="s">
        <v>31</v>
      </c>
      <c r="B61" s="40" t="s">
        <v>26</v>
      </c>
      <c r="C61" s="40" t="s">
        <v>27</v>
      </c>
      <c r="D61" s="40" t="s">
        <v>17</v>
      </c>
      <c r="E61" s="40" t="s">
        <v>18</v>
      </c>
      <c r="F61" s="40" t="s">
        <v>19</v>
      </c>
    </row>
    <row r="62" spans="1:254" ht="12.75" x14ac:dyDescent="0.25">
      <c r="A62" s="66"/>
      <c r="B62" s="64"/>
      <c r="C62" s="65"/>
      <c r="D62" s="66"/>
      <c r="E62" s="67"/>
      <c r="F62" s="67"/>
    </row>
    <row r="63" spans="1:254" ht="12.75" x14ac:dyDescent="0.25">
      <c r="A63" s="68" t="s">
        <v>32</v>
      </c>
      <c r="B63" s="69"/>
      <c r="C63" s="70"/>
      <c r="D63" s="69"/>
      <c r="E63" s="71"/>
      <c r="F63" s="67">
        <f>C63*E63</f>
        <v>0</v>
      </c>
    </row>
    <row r="64" spans="1:254" ht="13.5" customHeight="1" x14ac:dyDescent="0.25">
      <c r="A64" s="117" t="s">
        <v>33</v>
      </c>
      <c r="B64" s="118"/>
      <c r="C64" s="118"/>
      <c r="D64" s="118"/>
      <c r="E64" s="119"/>
      <c r="F64" s="72">
        <f>SUM(F62:F63)</f>
        <v>0</v>
      </c>
    </row>
    <row r="65" spans="1:6" ht="12" customHeight="1" x14ac:dyDescent="0.25">
      <c r="A65" s="73"/>
      <c r="B65" s="73"/>
      <c r="C65" s="73"/>
      <c r="D65" s="73"/>
      <c r="E65" s="74"/>
      <c r="F65" s="74"/>
    </row>
    <row r="66" spans="1:6" ht="11.25" customHeight="1" x14ac:dyDescent="0.25">
      <c r="A66" s="147" t="s">
        <v>34</v>
      </c>
      <c r="B66" s="148"/>
      <c r="C66" s="148"/>
      <c r="D66" s="148"/>
      <c r="E66" s="149"/>
      <c r="F66" s="75">
        <f>F26+F43+F58+F64</f>
        <v>974335</v>
      </c>
    </row>
    <row r="67" spans="1:6" ht="12" customHeight="1" x14ac:dyDescent="0.25">
      <c r="A67" s="150" t="s">
        <v>35</v>
      </c>
      <c r="B67" s="151"/>
      <c r="C67" s="151"/>
      <c r="D67" s="151"/>
      <c r="E67" s="152"/>
      <c r="F67" s="76">
        <f>F66*0.05</f>
        <v>48716.75</v>
      </c>
    </row>
    <row r="68" spans="1:6" ht="12" customHeight="1" x14ac:dyDescent="0.25">
      <c r="A68" s="153" t="s">
        <v>36</v>
      </c>
      <c r="B68" s="154"/>
      <c r="C68" s="154"/>
      <c r="D68" s="154"/>
      <c r="E68" s="155"/>
      <c r="F68" s="77">
        <f>F67+F66</f>
        <v>1023051.75</v>
      </c>
    </row>
    <row r="69" spans="1:6" ht="12" customHeight="1" x14ac:dyDescent="0.25">
      <c r="A69" s="150" t="s">
        <v>37</v>
      </c>
      <c r="B69" s="151"/>
      <c r="C69" s="151"/>
      <c r="D69" s="151"/>
      <c r="E69" s="152"/>
      <c r="F69" s="76">
        <f>F11</f>
        <v>1284000</v>
      </c>
    </row>
    <row r="70" spans="1:6" ht="11.25" customHeight="1" x14ac:dyDescent="0.25">
      <c r="A70" s="156" t="s">
        <v>38</v>
      </c>
      <c r="B70" s="157"/>
      <c r="C70" s="157"/>
      <c r="D70" s="157"/>
      <c r="E70" s="158"/>
      <c r="F70" s="78">
        <f>F69-F68</f>
        <v>260948.25</v>
      </c>
    </row>
    <row r="71" spans="1:6" ht="12" customHeight="1" x14ac:dyDescent="0.25">
      <c r="A71" s="79" t="s">
        <v>67</v>
      </c>
      <c r="B71" s="80"/>
      <c r="C71" s="80"/>
      <c r="D71" s="80"/>
      <c r="E71" s="80"/>
      <c r="F71" s="81"/>
    </row>
    <row r="72" spans="1:6" ht="12.75" customHeight="1" thickBot="1" x14ac:dyDescent="0.3">
      <c r="A72" s="54"/>
      <c r="B72" s="80"/>
      <c r="C72" s="80"/>
      <c r="D72" s="80"/>
      <c r="E72" s="80"/>
      <c r="F72" s="81"/>
    </row>
    <row r="73" spans="1:6" ht="15" customHeight="1" x14ac:dyDescent="0.25">
      <c r="A73" s="126" t="s">
        <v>68</v>
      </c>
      <c r="B73" s="127"/>
      <c r="C73" s="127"/>
      <c r="D73" s="127"/>
      <c r="E73" s="128"/>
      <c r="F73" s="81"/>
    </row>
    <row r="74" spans="1:6" ht="11.25" customHeight="1" x14ac:dyDescent="0.25">
      <c r="A74" s="120" t="s">
        <v>39</v>
      </c>
      <c r="B74" s="121"/>
      <c r="C74" s="121"/>
      <c r="D74" s="121"/>
      <c r="E74" s="122"/>
      <c r="F74" s="81"/>
    </row>
    <row r="75" spans="1:6" ht="11.25" customHeight="1" x14ac:dyDescent="0.25">
      <c r="A75" s="120" t="s">
        <v>40</v>
      </c>
      <c r="B75" s="121"/>
      <c r="C75" s="121"/>
      <c r="D75" s="121"/>
      <c r="E75" s="122"/>
      <c r="F75" s="81"/>
    </row>
    <row r="76" spans="1:6" ht="12.75" x14ac:dyDescent="0.25">
      <c r="A76" s="120" t="s">
        <v>41</v>
      </c>
      <c r="B76" s="121"/>
      <c r="C76" s="121"/>
      <c r="D76" s="121"/>
      <c r="E76" s="122"/>
      <c r="F76" s="81"/>
    </row>
    <row r="77" spans="1:6" ht="11.25" customHeight="1" x14ac:dyDescent="0.25">
      <c r="A77" s="120" t="s">
        <v>42</v>
      </c>
      <c r="B77" s="121"/>
      <c r="C77" s="121"/>
      <c r="D77" s="121"/>
      <c r="E77" s="122"/>
      <c r="F77" s="81"/>
    </row>
    <row r="78" spans="1:6" ht="12.75" x14ac:dyDescent="0.25">
      <c r="A78" s="120" t="s">
        <v>43</v>
      </c>
      <c r="B78" s="121"/>
      <c r="C78" s="121"/>
      <c r="D78" s="121"/>
      <c r="E78" s="122"/>
      <c r="F78" s="81"/>
    </row>
    <row r="79" spans="1:6" ht="12" customHeight="1" thickBot="1" x14ac:dyDescent="0.3">
      <c r="A79" s="123" t="s">
        <v>44</v>
      </c>
      <c r="B79" s="124"/>
      <c r="C79" s="124"/>
      <c r="D79" s="124"/>
      <c r="E79" s="125"/>
      <c r="F79" s="81"/>
    </row>
    <row r="80" spans="1:6" ht="12.75" customHeight="1" x14ac:dyDescent="0.25">
      <c r="A80" s="54"/>
      <c r="B80" s="54"/>
      <c r="C80" s="54"/>
      <c r="D80" s="54"/>
      <c r="E80" s="54"/>
      <c r="F80" s="81"/>
    </row>
    <row r="81" spans="1:6" ht="15" customHeight="1" thickBot="1" x14ac:dyDescent="0.3">
      <c r="A81" s="133" t="s">
        <v>45</v>
      </c>
      <c r="B81" s="134"/>
      <c r="C81" s="135"/>
      <c r="D81" s="82"/>
      <c r="E81" s="82"/>
      <c r="F81" s="81"/>
    </row>
    <row r="82" spans="1:6" ht="12" customHeight="1" x14ac:dyDescent="0.25">
      <c r="A82" s="83" t="s">
        <v>31</v>
      </c>
      <c r="B82" s="84" t="s">
        <v>61</v>
      </c>
      <c r="C82" s="85" t="s">
        <v>46</v>
      </c>
      <c r="D82" s="82"/>
      <c r="E82" s="82"/>
      <c r="F82" s="81"/>
    </row>
    <row r="83" spans="1:6" ht="12" customHeight="1" x14ac:dyDescent="0.25">
      <c r="A83" s="86" t="s">
        <v>47</v>
      </c>
      <c r="B83" s="162">
        <f>F26</f>
        <v>108000</v>
      </c>
      <c r="C83" s="87">
        <f>(B83/B89)</f>
        <v>0.10556650726612803</v>
      </c>
      <c r="D83" s="82"/>
      <c r="E83" s="82"/>
      <c r="F83" s="81" t="s">
        <v>54</v>
      </c>
    </row>
    <row r="84" spans="1:6" ht="12" customHeight="1" x14ac:dyDescent="0.25">
      <c r="A84" s="86" t="s">
        <v>48</v>
      </c>
      <c r="B84" s="162">
        <f>F31</f>
        <v>0</v>
      </c>
      <c r="C84" s="87">
        <v>0</v>
      </c>
      <c r="D84" s="82"/>
      <c r="E84" s="82"/>
      <c r="F84" s="81"/>
    </row>
    <row r="85" spans="1:6" ht="12" customHeight="1" x14ac:dyDescent="0.25">
      <c r="A85" s="86" t="s">
        <v>49</v>
      </c>
      <c r="B85" s="162">
        <f>F43</f>
        <v>316650</v>
      </c>
      <c r="C85" s="87">
        <f>(B85/B89)</f>
        <v>0.30951513449832818</v>
      </c>
      <c r="D85" s="82"/>
      <c r="E85" s="82"/>
      <c r="F85" s="81"/>
    </row>
    <row r="86" spans="1:6" ht="12" customHeight="1" x14ac:dyDescent="0.25">
      <c r="A86" s="86" t="s">
        <v>25</v>
      </c>
      <c r="B86" s="162">
        <f>F58</f>
        <v>549685</v>
      </c>
      <c r="C86" s="87">
        <f>(B86/B89)</f>
        <v>0.53729931061649616</v>
      </c>
      <c r="D86" s="82"/>
      <c r="E86" s="82"/>
      <c r="F86" s="81"/>
    </row>
    <row r="87" spans="1:6" ht="12" customHeight="1" x14ac:dyDescent="0.25">
      <c r="A87" s="86" t="s">
        <v>50</v>
      </c>
      <c r="B87" s="162">
        <f>F64</f>
        <v>0</v>
      </c>
      <c r="C87" s="87">
        <f>(B87/B89)</f>
        <v>0</v>
      </c>
      <c r="D87" s="88"/>
      <c r="E87" s="88"/>
      <c r="F87" s="81"/>
    </row>
    <row r="88" spans="1:6" ht="12" customHeight="1" x14ac:dyDescent="0.25">
      <c r="A88" s="86" t="s">
        <v>51</v>
      </c>
      <c r="B88" s="162">
        <f>F67</f>
        <v>48716.75</v>
      </c>
      <c r="C88" s="87">
        <f>(B88/B89)</f>
        <v>4.7619047619047616E-2</v>
      </c>
      <c r="D88" s="88"/>
      <c r="E88" s="88"/>
      <c r="F88" s="81"/>
    </row>
    <row r="89" spans="1:6" ht="12.75" customHeight="1" thickBot="1" x14ac:dyDescent="0.3">
      <c r="A89" s="89" t="s">
        <v>52</v>
      </c>
      <c r="B89" s="163">
        <f>SUM(B83:B88)</f>
        <v>1023051.75</v>
      </c>
      <c r="C89" s="90">
        <f>SUM(C83:C88)</f>
        <v>1</v>
      </c>
      <c r="D89" s="88"/>
      <c r="E89" s="88"/>
      <c r="F89" s="81"/>
    </row>
    <row r="90" spans="1:6" ht="12" customHeight="1" x14ac:dyDescent="0.25">
      <c r="A90" s="54"/>
      <c r="B90" s="80"/>
      <c r="C90" s="80"/>
      <c r="D90" s="80"/>
      <c r="E90" s="80"/>
      <c r="F90" s="81"/>
    </row>
    <row r="91" spans="1:6" ht="15.75" customHeight="1" thickBot="1" x14ac:dyDescent="0.3">
      <c r="A91" s="130" t="s">
        <v>55</v>
      </c>
      <c r="B91" s="131"/>
      <c r="C91" s="131"/>
      <c r="D91" s="132"/>
      <c r="E91" s="91"/>
      <c r="F91" s="81"/>
    </row>
    <row r="92" spans="1:6" ht="12.75" x14ac:dyDescent="0.25">
      <c r="A92" s="92" t="s">
        <v>62</v>
      </c>
      <c r="B92" s="164">
        <v>5000</v>
      </c>
      <c r="C92" s="164">
        <v>6000</v>
      </c>
      <c r="D92" s="165">
        <v>7000</v>
      </c>
      <c r="E92" s="93"/>
      <c r="F92" s="94"/>
    </row>
    <row r="93" spans="1:6" ht="13.5" thickBot="1" x14ac:dyDescent="0.3">
      <c r="A93" s="89" t="s">
        <v>63</v>
      </c>
      <c r="B93" s="163">
        <f>F68/B92</f>
        <v>204.61035000000001</v>
      </c>
      <c r="C93" s="163">
        <f>F68/C92</f>
        <v>170.50862499999999</v>
      </c>
      <c r="D93" s="163">
        <f>F68/D92</f>
        <v>146.15025</v>
      </c>
      <c r="E93" s="93"/>
      <c r="F93" s="94"/>
    </row>
    <row r="94" spans="1:6" ht="12.75" x14ac:dyDescent="0.25">
      <c r="A94" s="129" t="s">
        <v>53</v>
      </c>
      <c r="B94" s="129"/>
      <c r="C94" s="129"/>
      <c r="D94" s="129"/>
      <c r="E94" s="54"/>
      <c r="F94" s="54"/>
    </row>
  </sheetData>
  <mergeCells count="37">
    <mergeCell ref="D14:E14"/>
    <mergeCell ref="A16:F16"/>
    <mergeCell ref="A18:F18"/>
    <mergeCell ref="A60:F60"/>
    <mergeCell ref="A74:E74"/>
    <mergeCell ref="A58:E58"/>
    <mergeCell ref="A64:E64"/>
    <mergeCell ref="A66:E66"/>
    <mergeCell ref="A67:E67"/>
    <mergeCell ref="A68:E68"/>
    <mergeCell ref="A70:E70"/>
    <mergeCell ref="A69:E69"/>
    <mergeCell ref="A56:F56"/>
    <mergeCell ref="A33:F33"/>
    <mergeCell ref="A31:E31"/>
    <mergeCell ref="A28:F28"/>
    <mergeCell ref="D12:E12"/>
    <mergeCell ref="D10:E10"/>
    <mergeCell ref="D9:E9"/>
    <mergeCell ref="D8:E8"/>
    <mergeCell ref="D13:E13"/>
    <mergeCell ref="D11:E11"/>
    <mergeCell ref="A77:E77"/>
    <mergeCell ref="A78:E78"/>
    <mergeCell ref="A79:E79"/>
    <mergeCell ref="A73:E73"/>
    <mergeCell ref="A94:D94"/>
    <mergeCell ref="A91:D91"/>
    <mergeCell ref="A81:C81"/>
    <mergeCell ref="A75:E75"/>
    <mergeCell ref="A76:E76"/>
    <mergeCell ref="A26:E26"/>
    <mergeCell ref="A53:F53"/>
    <mergeCell ref="A50:F50"/>
    <mergeCell ref="A47:F47"/>
    <mergeCell ref="A45:F45"/>
    <mergeCell ref="A43:E43"/>
  </mergeCells>
  <printOptions horizontalCentered="1"/>
  <pageMargins left="0.74803149606299213" right="0.74803149606299213" top="0.98425196850393704" bottom="0.98425196850393704" header="0" footer="0"/>
  <pageSetup scale="97" orientation="portrait" r:id="rId1"/>
  <headerFooter>
    <oddFooter>&amp;C&amp;"Helvetica Neue,Regular"&amp;12&amp;K000000&amp;P</oddFooter>
  </headerFooter>
  <rowBreaks count="1" manualBreakCount="1">
    <brk id="4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GRANO</vt:lpstr>
      <vt:lpstr>'AVENA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Pino Ortiz Claudio Arturo</cp:lastModifiedBy>
  <cp:lastPrinted>2022-03-11T19:56:40Z</cp:lastPrinted>
  <dcterms:created xsi:type="dcterms:W3CDTF">2020-11-27T12:49:26Z</dcterms:created>
  <dcterms:modified xsi:type="dcterms:W3CDTF">2022-04-12T20:12:07Z</dcterms:modified>
</cp:coreProperties>
</file>