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Nuevas FT 2022\FT Tirua 2022\"/>
    </mc:Choice>
  </mc:AlternateContent>
  <bookViews>
    <workbookView xWindow="0" yWindow="0" windowWidth="20490" windowHeight="7155"/>
  </bookViews>
  <sheets>
    <sheet name="Maíz grano" sheetId="1" r:id="rId1"/>
  </sheets>
  <definedNames>
    <definedName name="_xlnm.Print_Area" localSheetId="0">'Maíz grano'!$A$1:$G$92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0" i="1"/>
  <c r="G48" i="1"/>
  <c r="G47" i="1"/>
  <c r="G45" i="1"/>
  <c r="G37" i="1"/>
  <c r="G38" i="1"/>
  <c r="G39" i="1"/>
  <c r="G36" i="1"/>
  <c r="G31" i="1"/>
  <c r="G32" i="1" s="1"/>
  <c r="G22" i="1"/>
  <c r="G23" i="1"/>
  <c r="G24" i="1"/>
  <c r="G25" i="1"/>
  <c r="C85" i="1" l="1"/>
  <c r="D82" i="1" s="1"/>
  <c r="G58" i="1"/>
  <c r="G60" i="1" s="1"/>
  <c r="G26" i="1"/>
  <c r="G21" i="1"/>
  <c r="G12" i="1"/>
  <c r="G65" i="1" s="1"/>
  <c r="D79" i="1" l="1"/>
  <c r="D83" i="1"/>
  <c r="D84" i="1"/>
  <c r="G27" i="1"/>
  <c r="D81" i="1"/>
  <c r="G54" i="1"/>
  <c r="G40" i="1"/>
  <c r="G62" i="1" l="1"/>
  <c r="D80" i="1" s="1"/>
  <c r="D85" i="1" s="1"/>
  <c r="G63" i="1" l="1"/>
  <c r="G64" i="1" s="1"/>
  <c r="D90" i="1" s="1"/>
  <c r="E90" i="1" l="1"/>
  <c r="C90" i="1"/>
  <c r="G66" i="1"/>
</calcChain>
</file>

<file path=xl/sharedStrings.xml><?xml version="1.0" encoding="utf-8"?>
<sst xmlns="http://schemas.openxmlformats.org/spreadsheetml/2006/main" count="152" uniqueCount="108">
  <si>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</si>
  <si>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</si>
  <si>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</si>
  <si>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</si>
  <si>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</si>
  <si>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</si>
  <si>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</si>
  <si>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</si>
  <si>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</si>
  <si>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</si>
  <si>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</si>
  <si>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</si>
  <si>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</si>
  <si>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</si>
  <si>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</si>
  <si>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</si>
  <si>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</si>
  <si>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</si>
  <si>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</si>
  <si>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</si>
  <si>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</si>
  <si>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</si>
  <si>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</si>
  <si>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</si>
  <si>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</si>
  <si>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</si>
  <si>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</si>
  <si>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Septiembre-Octubre</t>
  </si>
  <si>
    <t>Siembra y Fertilización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</si>
  <si>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</si>
  <si>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</si>
  <si>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</si>
  <si>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</si>
  <si>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</si>
  <si>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</si>
  <si>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</si>
  <si>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</si>
  <si>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HERBICIDAS</t>
  </si>
  <si>
    <t>Lt.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</si>
  <si>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</si>
  <si>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</si>
  <si>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</si>
  <si>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</si>
  <si>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</si>
  <si>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</si>
  <si>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</si>
  <si>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</si>
  <si>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</si>
  <si>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</si>
  <si>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</si>
  <si>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</si>
  <si>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</si>
  <si>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</si>
  <si>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</si>
  <si>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</si>
  <si>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</si>
  <si>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</si>
  <si>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</si>
  <si>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</si>
  <si>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</si>
  <si>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</si>
  <si>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</si>
  <si>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</si>
  <si>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</si>
  <si>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</si>
  <si>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</si>
  <si>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</si>
  <si>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</si>
  <si>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</si>
  <si>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</si>
  <si>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JA</t>
  </si>
  <si>
    <t>Abril de 2022</t>
  </si>
  <si>
    <t>AVENA GRANO</t>
  </si>
  <si>
    <t>Urano</t>
  </si>
  <si>
    <t>Auto consumo Prod. Animal</t>
  </si>
  <si>
    <t>Enero-Marzo 2022</t>
  </si>
  <si>
    <t>sequia</t>
  </si>
  <si>
    <t>Desinfección semilla</t>
  </si>
  <si>
    <t>Junio-agosto</t>
  </si>
  <si>
    <t>Siembra</t>
  </si>
  <si>
    <t>Aplicación Hervicida</t>
  </si>
  <si>
    <t>Agosto-Octubre</t>
  </si>
  <si>
    <t>Aplicación Nitrogeno</t>
  </si>
  <si>
    <t>Trilla</t>
  </si>
  <si>
    <t>Guarda Cosecha</t>
  </si>
  <si>
    <t>Enero-Marzo</t>
  </si>
  <si>
    <t>Carreta y Bueyes</t>
  </si>
  <si>
    <t xml:space="preserve">Rastraje </t>
  </si>
  <si>
    <t>Trilla Maquina</t>
  </si>
  <si>
    <t>Abril</t>
  </si>
  <si>
    <t>Junio-Agosto</t>
  </si>
  <si>
    <t xml:space="preserve">Semilla </t>
  </si>
  <si>
    <t>junio-agosto</t>
  </si>
  <si>
    <t>Mezcla completa</t>
  </si>
  <si>
    <t>Nitromag</t>
  </si>
  <si>
    <t>MCPA</t>
  </si>
  <si>
    <t>Agosto-septiembre</t>
  </si>
  <si>
    <t>Desinfectante de Semilla</t>
  </si>
  <si>
    <t>Bolsa</t>
  </si>
  <si>
    <t>Marzo-Mayo</t>
  </si>
  <si>
    <t>Sacos</t>
  </si>
  <si>
    <t>Enero-Febrero</t>
  </si>
  <si>
    <t xml:space="preserve"> </t>
  </si>
  <si>
    <t>BioBio</t>
  </si>
  <si>
    <t>Tirua</t>
  </si>
  <si>
    <t>RENDIMIENTO (qq/Há.)</t>
  </si>
  <si>
    <t>PRECIO ESPERADO ($/qq)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</si>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</sst>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0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4" fillId="2" borderId="3" xfId="0" applyNumberFormat="1" applyFont="1" applyFill="1" applyBorder="1" applyAlignment="1">
      <alignment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/>
    <xf numFmtId="3" fontId="4" fillId="2" borderId="3" xfId="0" applyNumberFormat="1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wrapText="1"/>
    </xf>
    <xf numFmtId="49" fontId="1" fillId="5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3" fontId="2" fillId="2" borderId="8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/>
    <xf numFmtId="3" fontId="4" fillId="2" borderId="3" xfId="0" applyNumberFormat="1" applyFont="1" applyFill="1" applyBorder="1" applyAlignment="1"/>
    <xf numFmtId="49" fontId="8" fillId="2" borderId="3" xfId="0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49" fontId="4" fillId="2" borderId="9" xfId="0" applyNumberFormat="1" applyFont="1" applyFill="1" applyBorder="1" applyAlignment="1"/>
    <xf numFmtId="49" fontId="4" fillId="2" borderId="9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/>
    <xf numFmtId="3" fontId="4" fillId="2" borderId="9" xfId="0" applyNumberFormat="1" applyFont="1" applyFill="1" applyBorder="1" applyAlignment="1"/>
    <xf numFmtId="49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164" fontId="4" fillId="2" borderId="3" xfId="0" applyNumberFormat="1" applyFont="1" applyFill="1" applyBorder="1" applyAlignment="1"/>
    <xf numFmtId="49" fontId="10" fillId="5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49" fontId="9" fillId="3" borderId="10" xfId="0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6" fillId="7" borderId="12" xfId="0" applyFont="1" applyFill="1" applyBorder="1" applyAlignment="1"/>
    <xf numFmtId="49" fontId="14" fillId="8" borderId="13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166" fontId="14" fillId="2" borderId="3" xfId="0" applyNumberFormat="1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165" fontId="1" fillId="2" borderId="12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0" fontId="16" fillId="2" borderId="12" xfId="0" applyFont="1" applyFill="1" applyBorder="1" applyAlignment="1"/>
    <xf numFmtId="49" fontId="0" fillId="2" borderId="12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" fillId="2" borderId="14" xfId="0" applyFont="1" applyFill="1" applyBorder="1" applyAlignment="1"/>
    <xf numFmtId="3" fontId="2" fillId="2" borderId="14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165" fontId="1" fillId="5" borderId="17" xfId="0" applyNumberFormat="1" applyFont="1" applyFill="1" applyBorder="1" applyAlignment="1">
      <alignment vertical="center"/>
    </xf>
    <xf numFmtId="49" fontId="1" fillId="3" borderId="18" xfId="0" applyNumberFormat="1" applyFont="1" applyFill="1" applyBorder="1" applyAlignment="1">
      <alignment vertical="center"/>
    </xf>
    <xf numFmtId="165" fontId="1" fillId="3" borderId="19" xfId="0" applyNumberFormat="1" applyFont="1" applyFill="1" applyBorder="1" applyAlignment="1">
      <alignment vertical="center"/>
    </xf>
    <xf numFmtId="49" fontId="1" fillId="5" borderId="18" xfId="0" applyNumberFormat="1" applyFont="1" applyFill="1" applyBorder="1" applyAlignment="1">
      <alignment vertical="center"/>
    </xf>
    <xf numFmtId="165" fontId="1" fillId="5" borderId="19" xfId="0" applyNumberFormat="1" applyFont="1" applyFill="1" applyBorder="1" applyAlignment="1">
      <alignment vertical="center"/>
    </xf>
    <xf numFmtId="49" fontId="1" fillId="5" borderId="20" xfId="0" applyNumberFormat="1" applyFont="1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165" fontId="1" fillId="6" borderId="22" xfId="0" applyNumberFormat="1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49" fontId="14" fillId="8" borderId="23" xfId="0" applyNumberFormat="1" applyFont="1" applyFill="1" applyBorder="1" applyAlignment="1">
      <alignment vertical="center"/>
    </xf>
    <xf numFmtId="49" fontId="16" fillId="8" borderId="24" xfId="0" applyNumberFormat="1" applyFont="1" applyFill="1" applyBorder="1" applyAlignment="1"/>
    <xf numFmtId="49" fontId="14" fillId="2" borderId="25" xfId="0" applyNumberFormat="1" applyFont="1" applyFill="1" applyBorder="1" applyAlignment="1">
      <alignment vertical="center"/>
    </xf>
    <xf numFmtId="9" fontId="16" fillId="2" borderId="26" xfId="0" applyNumberFormat="1" applyFont="1" applyFill="1" applyBorder="1" applyAlignment="1"/>
    <xf numFmtId="49" fontId="14" fillId="8" borderId="27" xfId="0" applyNumberFormat="1" applyFont="1" applyFill="1" applyBorder="1" applyAlignment="1">
      <alignment vertical="center"/>
    </xf>
    <xf numFmtId="166" fontId="14" fillId="8" borderId="28" xfId="0" applyNumberFormat="1" applyFont="1" applyFill="1" applyBorder="1" applyAlignment="1">
      <alignment vertical="center"/>
    </xf>
    <xf numFmtId="9" fontId="14" fillId="8" borderId="29" xfId="0" applyNumberFormat="1" applyFont="1" applyFill="1" applyBorder="1" applyAlignment="1">
      <alignment vertical="center"/>
    </xf>
    <xf numFmtId="0" fontId="16" fillId="9" borderId="32" xfId="0" applyFont="1" applyFill="1" applyBorder="1" applyAlignment="1"/>
    <xf numFmtId="0" fontId="16" fillId="2" borderId="12" xfId="0" applyFont="1" applyFill="1" applyBorder="1" applyAlignment="1">
      <alignment vertical="center"/>
    </xf>
    <xf numFmtId="49" fontId="16" fillId="2" borderId="12" xfId="0" applyNumberFormat="1" applyFont="1" applyFill="1" applyBorder="1" applyAlignment="1">
      <alignment vertical="center"/>
    </xf>
    <xf numFmtId="49" fontId="14" fillId="2" borderId="33" xfId="0" applyNumberFormat="1" applyFont="1" applyFill="1" applyBorder="1" applyAlignment="1">
      <alignment vertical="center"/>
    </xf>
    <xf numFmtId="0" fontId="16" fillId="2" borderId="34" xfId="0" applyFont="1" applyFill="1" applyBorder="1" applyAlignment="1"/>
    <xf numFmtId="0" fontId="16" fillId="2" borderId="35" xfId="0" applyFont="1" applyFill="1" applyBorder="1" applyAlignment="1"/>
    <xf numFmtId="49" fontId="16" fillId="2" borderId="36" xfId="0" applyNumberFormat="1" applyFont="1" applyFill="1" applyBorder="1" applyAlignment="1">
      <alignment vertical="center"/>
    </xf>
    <xf numFmtId="0" fontId="16" fillId="2" borderId="37" xfId="0" applyFont="1" applyFill="1" applyBorder="1" applyAlignment="1"/>
    <xf numFmtId="49" fontId="16" fillId="2" borderId="38" xfId="0" applyNumberFormat="1" applyFont="1" applyFill="1" applyBorder="1" applyAlignment="1">
      <alignment vertical="center"/>
    </xf>
    <xf numFmtId="0" fontId="16" fillId="2" borderId="39" xfId="0" applyFont="1" applyFill="1" applyBorder="1" applyAlignment="1"/>
    <xf numFmtId="0" fontId="16" fillId="2" borderId="40" xfId="0" applyFont="1" applyFill="1" applyBorder="1" applyAlignment="1"/>
    <xf numFmtId="0" fontId="14" fillId="7" borderId="12" xfId="0" applyFont="1" applyFill="1" applyBorder="1" applyAlignment="1">
      <alignment vertical="center"/>
    </xf>
    <xf numFmtId="0" fontId="11" fillId="9" borderId="11" xfId="0" applyFont="1" applyFill="1" applyBorder="1" applyAlignment="1">
      <alignment vertical="center"/>
    </xf>
    <xf numFmtId="49" fontId="19" fillId="9" borderId="12" xfId="0" applyNumberFormat="1" applyFont="1" applyFill="1" applyBorder="1" applyAlignment="1">
      <alignment vertical="center"/>
    </xf>
    <xf numFmtId="0" fontId="11" fillId="9" borderId="12" xfId="0" applyFont="1" applyFill="1" applyBorder="1" applyAlignment="1">
      <alignment vertical="center"/>
    </xf>
    <xf numFmtId="0" fontId="11" fillId="9" borderId="41" xfId="0" applyFont="1" applyFill="1" applyBorder="1" applyAlignment="1">
      <alignment vertical="center"/>
    </xf>
    <xf numFmtId="49" fontId="14" fillId="8" borderId="42" xfId="0" applyNumberFormat="1" applyFont="1" applyFill="1" applyBorder="1" applyAlignment="1">
      <alignment vertical="center"/>
    </xf>
    <xf numFmtId="0" fontId="14" fillId="8" borderId="43" xfId="0" applyNumberFormat="1" applyFont="1" applyFill="1" applyBorder="1" applyAlignment="1">
      <alignment vertical="center"/>
    </xf>
    <xf numFmtId="0" fontId="14" fillId="8" borderId="44" xfId="0" applyNumberFormat="1" applyFont="1" applyFill="1" applyBorder="1" applyAlignment="1">
      <alignment vertical="center"/>
    </xf>
    <xf numFmtId="166" fontId="14" fillId="8" borderId="29" xfId="0" applyNumberFormat="1" applyFont="1" applyFill="1" applyBorder="1" applyAlignment="1">
      <alignment vertical="center"/>
    </xf>
    <xf numFmtId="49" fontId="4" fillId="2" borderId="46" xfId="0" applyNumberFormat="1" applyFont="1" applyFill="1" applyBorder="1" applyAlignment="1">
      <alignment horizontal="right"/>
    </xf>
    <xf numFmtId="49" fontId="4" fillId="2" borderId="46" xfId="0" applyNumberFormat="1" applyFont="1" applyFill="1" applyBorder="1" applyAlignment="1">
      <alignment horizontal="right" wrapText="1"/>
    </xf>
    <xf numFmtId="14" fontId="4" fillId="2" borderId="46" xfId="0" applyNumberFormat="1" applyFont="1" applyFill="1" applyBorder="1" applyAlignment="1">
      <alignment horizontal="right"/>
    </xf>
    <xf numFmtId="49" fontId="4" fillId="2" borderId="45" xfId="0" applyNumberFormat="1" applyFont="1" applyFill="1" applyBorder="1" applyAlignment="1">
      <alignment vertical="center" wrapText="1"/>
    </xf>
    <xf numFmtId="49" fontId="4" fillId="2" borderId="45" xfId="0" applyNumberFormat="1" applyFont="1" applyFill="1" applyBorder="1" applyAlignment="1">
      <alignment horizontal="left" wrapText="1"/>
    </xf>
    <xf numFmtId="0" fontId="5" fillId="2" borderId="47" xfId="0" applyFont="1" applyFill="1" applyBorder="1" applyAlignment="1"/>
    <xf numFmtId="0" fontId="0" fillId="2" borderId="48" xfId="0" applyFont="1" applyFill="1" applyBorder="1" applyAlignment="1"/>
    <xf numFmtId="0" fontId="2" fillId="2" borderId="49" xfId="0" applyFont="1" applyFill="1" applyBorder="1" applyAlignment="1">
      <alignment wrapText="1"/>
    </xf>
    <xf numFmtId="14" fontId="2" fillId="2" borderId="50" xfId="0" applyNumberFormat="1" applyFont="1" applyFill="1" applyBorder="1" applyAlignment="1"/>
    <xf numFmtId="0" fontId="2" fillId="2" borderId="48" xfId="0" applyFont="1" applyFill="1" applyBorder="1" applyAlignment="1"/>
    <xf numFmtId="0" fontId="2" fillId="2" borderId="49" xfId="0" applyFont="1" applyFill="1" applyBorder="1" applyAlignment="1"/>
    <xf numFmtId="0" fontId="2" fillId="2" borderId="49" xfId="0" applyFont="1" applyFill="1" applyBorder="1" applyAlignment="1">
      <alignment horizontal="justify" wrapText="1"/>
    </xf>
    <xf numFmtId="0" fontId="2" fillId="2" borderId="51" xfId="0" applyFont="1" applyFill="1" applyBorder="1" applyAlignment="1"/>
    <xf numFmtId="0" fontId="2" fillId="2" borderId="52" xfId="0" applyFont="1" applyFill="1" applyBorder="1" applyAlignment="1">
      <alignment horizontal="left"/>
    </xf>
    <xf numFmtId="0" fontId="2" fillId="2" borderId="52" xfId="0" applyFont="1" applyFill="1" applyBorder="1" applyAlignment="1"/>
    <xf numFmtId="49" fontId="4" fillId="2" borderId="45" xfId="0" applyNumberFormat="1" applyFont="1" applyFill="1" applyBorder="1" applyAlignment="1">
      <alignment horizontal="right"/>
    </xf>
    <xf numFmtId="49" fontId="4" fillId="2" borderId="45" xfId="0" applyNumberFormat="1" applyFont="1" applyFill="1" applyBorder="1" applyAlignment="1"/>
    <xf numFmtId="0" fontId="4" fillId="2" borderId="45" xfId="0" applyFont="1" applyFill="1" applyBorder="1" applyAlignment="1"/>
    <xf numFmtId="3" fontId="4" fillId="2" borderId="45" xfId="0" applyNumberFormat="1" applyFont="1" applyFill="1" applyBorder="1" applyAlignment="1">
      <alignment horizontal="right" wrapText="1"/>
    </xf>
    <xf numFmtId="49" fontId="4" fillId="2" borderId="45" xfId="0" applyNumberFormat="1" applyFont="1" applyFill="1" applyBorder="1" applyAlignment="1">
      <alignment horizontal="right" wrapText="1"/>
    </xf>
    <xf numFmtId="49" fontId="1" fillId="5" borderId="53" xfId="0" applyNumberFormat="1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3" fontId="2" fillId="2" borderId="52" xfId="0" applyNumberFormat="1" applyFont="1" applyFill="1" applyBorder="1" applyAlignment="1"/>
    <xf numFmtId="49" fontId="1" fillId="3" borderId="1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49" fontId="4" fillId="2" borderId="45" xfId="0" applyNumberFormat="1" applyFont="1" applyFill="1" applyBorder="1" applyAlignment="1">
      <alignment wrapText="1"/>
    </xf>
    <xf numFmtId="49" fontId="4" fillId="2" borderId="45" xfId="0" applyNumberFormat="1" applyFont="1" applyFill="1" applyBorder="1" applyAlignment="1">
      <alignment horizontal="center" wrapText="1"/>
    </xf>
    <xf numFmtId="0" fontId="4" fillId="2" borderId="45" xfId="0" applyNumberFormat="1" applyFont="1" applyFill="1" applyBorder="1" applyAlignment="1">
      <alignment wrapText="1"/>
    </xf>
    <xf numFmtId="49" fontId="1" fillId="3" borderId="53" xfId="0" applyNumberFormat="1" applyFont="1" applyFill="1" applyBorder="1" applyAlignment="1">
      <alignment horizontal="center" vertical="center"/>
    </xf>
    <xf numFmtId="49" fontId="1" fillId="3" borderId="53" xfId="0" applyNumberFormat="1" applyFont="1" applyFill="1" applyBorder="1" applyAlignment="1">
      <alignment horizontal="center" vertical="center" wrapText="1"/>
    </xf>
    <xf numFmtId="49" fontId="3" fillId="3" borderId="55" xfId="0" applyNumberFormat="1" applyFont="1" applyFill="1" applyBorder="1" applyAlignment="1">
      <alignment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right" vertical="center"/>
    </xf>
    <xf numFmtId="3" fontId="4" fillId="2" borderId="45" xfId="0" applyNumberFormat="1" applyFont="1" applyFill="1" applyBorder="1" applyAlignment="1">
      <alignment vertical="center"/>
    </xf>
    <xf numFmtId="49" fontId="8" fillId="2" borderId="56" xfId="0" applyNumberFormat="1" applyFont="1" applyFill="1" applyBorder="1" applyAlignment="1"/>
    <xf numFmtId="0" fontId="4" fillId="2" borderId="56" xfId="0" applyFont="1" applyFill="1" applyBorder="1" applyAlignment="1">
      <alignment horizontal="center"/>
    </xf>
    <xf numFmtId="0" fontId="4" fillId="2" borderId="56" xfId="0" applyFont="1" applyFill="1" applyBorder="1" applyAlignment="1"/>
    <xf numFmtId="3" fontId="4" fillId="2" borderId="56" xfId="0" applyNumberFormat="1" applyFont="1" applyFill="1" applyBorder="1" applyAlignment="1"/>
    <xf numFmtId="3" fontId="4" fillId="2" borderId="45" xfId="0" applyNumberFormat="1" applyFont="1" applyFill="1" applyBorder="1" applyAlignment="1"/>
    <xf numFmtId="0" fontId="0" fillId="2" borderId="12" xfId="0" applyFont="1" applyFill="1" applyBorder="1" applyAlignment="1"/>
    <xf numFmtId="49" fontId="1" fillId="3" borderId="57" xfId="0" applyNumberFormat="1" applyFont="1" applyFill="1" applyBorder="1" applyAlignment="1">
      <alignment vertical="center" wrapText="1"/>
    </xf>
    <xf numFmtId="0" fontId="2" fillId="2" borderId="58" xfId="0" applyFont="1" applyFill="1" applyBorder="1" applyAlignment="1"/>
    <xf numFmtId="49" fontId="4" fillId="2" borderId="59" xfId="0" applyNumberFormat="1" applyFont="1" applyFill="1" applyBorder="1" applyAlignment="1">
      <alignment horizontal="center" vertical="center" wrapText="1"/>
    </xf>
    <xf numFmtId="49" fontId="19" fillId="9" borderId="30" xfId="0" applyNumberFormat="1" applyFont="1" applyFill="1" applyBorder="1" applyAlignment="1">
      <alignment vertical="center"/>
    </xf>
    <xf numFmtId="0" fontId="14" fillId="9" borderId="31" xfId="0" applyFont="1" applyFill="1" applyBorder="1" applyAlignment="1">
      <alignment vertical="center"/>
    </xf>
    <xf numFmtId="49" fontId="4" fillId="2" borderId="45" xfId="0" applyNumberFormat="1" applyFont="1" applyFill="1" applyBorder="1" applyAlignment="1">
      <alignment wrapText="1"/>
    </xf>
    <xf numFmtId="0" fontId="4" fillId="2" borderId="45" xfId="0" applyFont="1" applyFill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49" fontId="4" fillId="2" borderId="45" xfId="0" applyNumberFormat="1" applyFont="1" applyFill="1" applyBorder="1" applyAlignment="1"/>
    <xf numFmtId="0" fontId="4" fillId="2" borderId="45" xfId="0" applyFont="1" applyFill="1" applyBorder="1" applyAlignment="1"/>
    <xf numFmtId="49" fontId="6" fillId="3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38100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0"/>
          <a:ext cx="57150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P91"/>
  <sheetViews>
    <sheetView showGridLines="0" tabSelected="1" topLeftCell="A21" workbookViewId="0">
      <selection activeCell="H31" sqref="H31"/>
    </sheetView>
  </sheetViews>
  <sheetFormatPr baseColWidth="10" defaultColWidth="10.85546875" defaultRowHeight="11.25" customHeight="1" x14ac:dyDescent="0.25"/>
  <cols>
    <col min="2" max="2" width="18.425781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0" width="10.85546875" style="1" customWidth="1"/>
  </cols>
  <sheetData>
    <row r="2" spans="2:7" ht="15" customHeight="1" x14ac:dyDescent="0.25">
      <c r="B2" s="2"/>
      <c r="C2" s="2"/>
      <c r="D2" s="2"/>
      <c r="E2" s="2"/>
      <c r="F2" s="2"/>
      <c r="G2" s="2"/>
    </row>
    <row r="3" spans="2:7" ht="15" customHeight="1" x14ac:dyDescent="0.25">
      <c r="B3" s="2"/>
      <c r="C3" s="2"/>
      <c r="D3" s="2"/>
      <c r="E3" s="2"/>
      <c r="F3" s="2"/>
      <c r="G3" s="2"/>
    </row>
    <row r="4" spans="2:7" ht="15" customHeight="1" x14ac:dyDescent="0.25">
      <c r="B4" s="2"/>
      <c r="C4" s="2"/>
      <c r="D4" s="2"/>
      <c r="E4" s="2"/>
      <c r="F4" s="2"/>
      <c r="G4" s="2"/>
    </row>
    <row r="5" spans="2:7" ht="15" customHeight="1" x14ac:dyDescent="0.25">
      <c r="B5" s="2"/>
      <c r="C5" s="2"/>
      <c r="D5" s="2"/>
      <c r="E5" s="2"/>
      <c r="F5" s="2"/>
      <c r="G5" s="2"/>
    </row>
    <row r="6" spans="2:7" ht="15" customHeight="1" x14ac:dyDescent="0.25">
      <c r="B6" s="2"/>
      <c r="C6" s="2"/>
      <c r="D6" s="2"/>
      <c r="E6" s="2"/>
      <c r="F6" s="2"/>
      <c r="G6" s="2"/>
    </row>
    <row r="7" spans="2:7" ht="15" customHeight="1" x14ac:dyDescent="0.25">
      <c r="B7" s="104"/>
      <c r="C7" s="104"/>
      <c r="D7" s="104"/>
      <c r="E7" s="104"/>
      <c r="F7" s="104"/>
      <c r="G7" s="104"/>
    </row>
    <row r="8" spans="2:7" ht="15" customHeight="1" x14ac:dyDescent="0.25">
      <c r="B8" s="144"/>
      <c r="C8" s="144"/>
      <c r="D8" s="144"/>
      <c r="E8" s="144"/>
      <c r="F8" s="144"/>
      <c r="G8" s="144"/>
    </row>
    <row r="9" spans="2:7" ht="12" customHeight="1" x14ac:dyDescent="0.25">
      <c r="B9" s="145" t="s">
        <v>0</v>
      </c>
      <c r="C9" s="113" t="s">
        <v>72</v>
      </c>
      <c r="D9" s="146"/>
      <c r="E9" s="152" t="s">
        <v>105</v>
      </c>
      <c r="F9" s="153"/>
      <c r="G9" s="143">
        <v>45</v>
      </c>
    </row>
    <row r="10" spans="2:7" ht="15" x14ac:dyDescent="0.25">
      <c r="B10" s="101" t="s">
        <v>1</v>
      </c>
      <c r="C10" s="147" t="s">
        <v>73</v>
      </c>
      <c r="D10" s="103"/>
      <c r="E10" s="150" t="s">
        <v>2</v>
      </c>
      <c r="F10" s="151"/>
      <c r="G10" s="113" t="s">
        <v>71</v>
      </c>
    </row>
    <row r="11" spans="2:7" ht="18" customHeight="1" x14ac:dyDescent="0.25">
      <c r="B11" s="101" t="s">
        <v>3</v>
      </c>
      <c r="C11" s="98" t="s">
        <v>4</v>
      </c>
      <c r="D11" s="103"/>
      <c r="E11" s="150" t="s">
        <v>106</v>
      </c>
      <c r="F11" s="151"/>
      <c r="G11" s="143">
        <v>20000</v>
      </c>
    </row>
    <row r="12" spans="2:7" ht="11.25" customHeight="1" x14ac:dyDescent="0.25">
      <c r="B12" s="101" t="s">
        <v>5</v>
      </c>
      <c r="C12" s="99" t="s">
        <v>103</v>
      </c>
      <c r="D12" s="103"/>
      <c r="E12" s="114" t="s">
        <v>6</v>
      </c>
      <c r="F12" s="115"/>
      <c r="G12" s="116">
        <f>(G9*G11)</f>
        <v>900000</v>
      </c>
    </row>
    <row r="13" spans="2:7" ht="27" customHeight="1" x14ac:dyDescent="0.25">
      <c r="B13" s="102" t="s">
        <v>7</v>
      </c>
      <c r="C13" s="98" t="s">
        <v>104</v>
      </c>
      <c r="D13" s="103"/>
      <c r="E13" s="150" t="s">
        <v>8</v>
      </c>
      <c r="F13" s="151"/>
      <c r="G13" s="117" t="s">
        <v>74</v>
      </c>
    </row>
    <row r="14" spans="2:7" ht="13.5" customHeight="1" x14ac:dyDescent="0.25">
      <c r="B14" s="101" t="s">
        <v>9</v>
      </c>
      <c r="C14" s="98" t="s">
        <v>104</v>
      </c>
      <c r="D14" s="103"/>
      <c r="E14" s="150" t="s">
        <v>10</v>
      </c>
      <c r="F14" s="151"/>
      <c r="G14" s="113" t="s">
        <v>75</v>
      </c>
    </row>
    <row r="15" spans="2:7" ht="15" x14ac:dyDescent="0.25">
      <c r="B15" s="101" t="s">
        <v>11</v>
      </c>
      <c r="C15" s="100">
        <v>44727</v>
      </c>
      <c r="D15" s="103"/>
      <c r="E15" s="154" t="s">
        <v>12</v>
      </c>
      <c r="F15" s="155"/>
      <c r="G15" s="117" t="s">
        <v>76</v>
      </c>
    </row>
    <row r="16" spans="2:7" ht="12" customHeight="1" x14ac:dyDescent="0.25">
      <c r="B16" s="105"/>
      <c r="C16" s="106"/>
      <c r="D16" s="107"/>
      <c r="E16" s="108"/>
      <c r="F16" s="108"/>
      <c r="G16" s="109"/>
    </row>
    <row r="17" spans="2:7" ht="12" customHeight="1" x14ac:dyDescent="0.25">
      <c r="B17" s="156" t="s">
        <v>13</v>
      </c>
      <c r="C17" s="157"/>
      <c r="D17" s="157"/>
      <c r="E17" s="157"/>
      <c r="F17" s="157"/>
      <c r="G17" s="157"/>
    </row>
    <row r="18" spans="2:7" ht="12" customHeight="1" x14ac:dyDescent="0.25">
      <c r="B18" s="110"/>
      <c r="C18" s="111"/>
      <c r="D18" s="111"/>
      <c r="E18" s="111"/>
      <c r="F18" s="112"/>
      <c r="G18" s="112"/>
    </row>
    <row r="19" spans="2:7" ht="12" customHeight="1" x14ac:dyDescent="0.25">
      <c r="B19" s="118" t="s">
        <v>14</v>
      </c>
      <c r="C19" s="119"/>
      <c r="D19" s="120"/>
      <c r="E19" s="120"/>
      <c r="F19" s="120"/>
      <c r="G19" s="120"/>
    </row>
    <row r="20" spans="2:7" ht="24" customHeight="1" x14ac:dyDescent="0.25">
      <c r="B20" s="122" t="s">
        <v>15</v>
      </c>
      <c r="C20" s="122" t="s">
        <v>16</v>
      </c>
      <c r="D20" s="122" t="s">
        <v>17</v>
      </c>
      <c r="E20" s="122" t="s">
        <v>18</v>
      </c>
      <c r="F20" s="122" t="s">
        <v>19</v>
      </c>
      <c r="G20" s="122" t="s">
        <v>20</v>
      </c>
    </row>
    <row r="21" spans="2:7" ht="12.75" customHeight="1" x14ac:dyDescent="0.25">
      <c r="B21" s="127" t="s">
        <v>77</v>
      </c>
      <c r="C21" s="128" t="s">
        <v>21</v>
      </c>
      <c r="D21" s="129">
        <v>0.3</v>
      </c>
      <c r="E21" s="128" t="s">
        <v>78</v>
      </c>
      <c r="F21" s="116">
        <v>20000</v>
      </c>
      <c r="G21" s="116">
        <f>(D21*F21)</f>
        <v>6000</v>
      </c>
    </row>
    <row r="22" spans="2:7" ht="12.75" customHeight="1" x14ac:dyDescent="0.25">
      <c r="B22" s="127" t="s">
        <v>79</v>
      </c>
      <c r="C22" s="128" t="s">
        <v>21</v>
      </c>
      <c r="D22" s="129">
        <v>0.5</v>
      </c>
      <c r="E22" s="128" t="s">
        <v>78</v>
      </c>
      <c r="F22" s="116">
        <v>20000</v>
      </c>
      <c r="G22" s="116">
        <f t="shared" ref="G22:G25" si="0">(D22*F22)</f>
        <v>10000</v>
      </c>
    </row>
    <row r="23" spans="2:7" ht="12.75" customHeight="1" x14ac:dyDescent="0.25">
      <c r="B23" s="127" t="s">
        <v>80</v>
      </c>
      <c r="C23" s="128" t="s">
        <v>21</v>
      </c>
      <c r="D23" s="129">
        <v>0.8</v>
      </c>
      <c r="E23" s="128" t="s">
        <v>81</v>
      </c>
      <c r="F23" s="116">
        <v>20000</v>
      </c>
      <c r="G23" s="116">
        <f t="shared" si="0"/>
        <v>16000</v>
      </c>
    </row>
    <row r="24" spans="2:7" ht="12.75" customHeight="1" x14ac:dyDescent="0.25">
      <c r="B24" s="127" t="s">
        <v>82</v>
      </c>
      <c r="C24" s="128" t="s">
        <v>21</v>
      </c>
      <c r="D24" s="129">
        <v>1</v>
      </c>
      <c r="E24" s="128" t="s">
        <v>81</v>
      </c>
      <c r="F24" s="116">
        <v>20000</v>
      </c>
      <c r="G24" s="116">
        <f t="shared" si="0"/>
        <v>20000</v>
      </c>
    </row>
    <row r="25" spans="2:7" ht="13.5" customHeight="1" x14ac:dyDescent="0.25">
      <c r="B25" s="127" t="s">
        <v>83</v>
      </c>
      <c r="C25" s="128" t="s">
        <v>21</v>
      </c>
      <c r="D25" s="129">
        <v>0.4</v>
      </c>
      <c r="E25" s="128" t="s">
        <v>85</v>
      </c>
      <c r="F25" s="116">
        <v>20000</v>
      </c>
      <c r="G25" s="116">
        <f t="shared" si="0"/>
        <v>8000</v>
      </c>
    </row>
    <row r="26" spans="2:7" ht="12.75" customHeight="1" x14ac:dyDescent="0.25">
      <c r="B26" s="127" t="s">
        <v>84</v>
      </c>
      <c r="C26" s="128" t="s">
        <v>21</v>
      </c>
      <c r="D26" s="129">
        <v>2</v>
      </c>
      <c r="E26" s="128" t="s">
        <v>85</v>
      </c>
      <c r="F26" s="116">
        <v>20000</v>
      </c>
      <c r="G26" s="116">
        <f>(D26*F26)</f>
        <v>40000</v>
      </c>
    </row>
    <row r="27" spans="2:7" ht="12.75" customHeight="1" x14ac:dyDescent="0.25">
      <c r="B27" s="123" t="s">
        <v>22</v>
      </c>
      <c r="C27" s="124"/>
      <c r="D27" s="124"/>
      <c r="E27" s="124"/>
      <c r="F27" s="125"/>
      <c r="G27" s="126">
        <f>SUM(G21:G26)</f>
        <v>100000</v>
      </c>
    </row>
    <row r="28" spans="2:7" ht="12" customHeight="1" x14ac:dyDescent="0.25">
      <c r="B28" s="110"/>
      <c r="C28" s="112"/>
      <c r="D28" s="112"/>
      <c r="E28" s="112"/>
      <c r="F28" s="121"/>
      <c r="G28" s="121"/>
    </row>
    <row r="29" spans="2:7" ht="12" customHeight="1" x14ac:dyDescent="0.25">
      <c r="B29" s="9" t="s">
        <v>23</v>
      </c>
      <c r="C29" s="10"/>
      <c r="D29" s="11"/>
      <c r="E29" s="11"/>
      <c r="F29" s="12"/>
      <c r="G29" s="12"/>
    </row>
    <row r="30" spans="2:7" ht="24" customHeight="1" x14ac:dyDescent="0.25">
      <c r="B30" s="130" t="s">
        <v>15</v>
      </c>
      <c r="C30" s="131" t="s">
        <v>16</v>
      </c>
      <c r="D30" s="131" t="s">
        <v>17</v>
      </c>
      <c r="E30" s="130" t="s">
        <v>18</v>
      </c>
      <c r="F30" s="131" t="s">
        <v>19</v>
      </c>
      <c r="G30" s="130" t="s">
        <v>20</v>
      </c>
    </row>
    <row r="31" spans="2:7" ht="12" customHeight="1" x14ac:dyDescent="0.25">
      <c r="B31" s="135" t="s">
        <v>86</v>
      </c>
      <c r="C31" s="136" t="s">
        <v>70</v>
      </c>
      <c r="D31" s="137">
        <v>1</v>
      </c>
      <c r="E31" s="128" t="s">
        <v>85</v>
      </c>
      <c r="F31" s="138">
        <v>30000</v>
      </c>
      <c r="G31" s="116">
        <f>(D31*F31)</f>
        <v>30000</v>
      </c>
    </row>
    <row r="32" spans="2:7" ht="12" customHeight="1" x14ac:dyDescent="0.25">
      <c r="B32" s="132" t="s">
        <v>24</v>
      </c>
      <c r="C32" s="133"/>
      <c r="D32" s="133"/>
      <c r="E32" s="133"/>
      <c r="F32" s="134"/>
      <c r="G32" s="126">
        <f>SUM(G31)</f>
        <v>30000</v>
      </c>
    </row>
    <row r="33" spans="2:7" ht="12" customHeight="1" x14ac:dyDescent="0.25">
      <c r="B33" s="13"/>
      <c r="C33" s="14"/>
      <c r="D33" s="14"/>
      <c r="E33" s="14"/>
      <c r="F33" s="15"/>
      <c r="G33" s="15"/>
    </row>
    <row r="34" spans="2:7" ht="12" customHeight="1" x14ac:dyDescent="0.25">
      <c r="B34" s="9" t="s">
        <v>25</v>
      </c>
      <c r="C34" s="10"/>
      <c r="D34" s="11"/>
      <c r="E34" s="11"/>
      <c r="F34" s="12"/>
      <c r="G34" s="12"/>
    </row>
    <row r="35" spans="2:7" ht="24" customHeight="1" x14ac:dyDescent="0.25">
      <c r="B35" s="16" t="s">
        <v>15</v>
      </c>
      <c r="C35" s="16" t="s">
        <v>16</v>
      </c>
      <c r="D35" s="16" t="s">
        <v>17</v>
      </c>
      <c r="E35" s="16" t="s">
        <v>18</v>
      </c>
      <c r="F35" s="17" t="s">
        <v>19</v>
      </c>
      <c r="G35" s="16" t="s">
        <v>20</v>
      </c>
    </row>
    <row r="36" spans="2:7" ht="12.75" customHeight="1" x14ac:dyDescent="0.25">
      <c r="B36" s="3" t="s">
        <v>26</v>
      </c>
      <c r="C36" s="7" t="s">
        <v>107</v>
      </c>
      <c r="D36" s="8">
        <v>0.375</v>
      </c>
      <c r="E36" s="7" t="s">
        <v>89</v>
      </c>
      <c r="F36" s="6">
        <v>224000</v>
      </c>
      <c r="G36" s="6">
        <f>(D36*F36)*1.19</f>
        <v>99960</v>
      </c>
    </row>
    <row r="37" spans="2:7" ht="12.75" customHeight="1" x14ac:dyDescent="0.25">
      <c r="B37" s="3" t="s">
        <v>87</v>
      </c>
      <c r="C37" s="7" t="s">
        <v>107</v>
      </c>
      <c r="D37" s="8">
        <v>0.25</v>
      </c>
      <c r="E37" s="7" t="s">
        <v>89</v>
      </c>
      <c r="F37" s="6">
        <v>224000</v>
      </c>
      <c r="G37" s="6">
        <f t="shared" ref="G37:G39" si="1">(D37*F37)*1.19</f>
        <v>66640</v>
      </c>
    </row>
    <row r="38" spans="2:7" ht="12.75" customHeight="1" x14ac:dyDescent="0.25">
      <c r="B38" s="3" t="s">
        <v>28</v>
      </c>
      <c r="C38" s="7" t="s">
        <v>107</v>
      </c>
      <c r="D38" s="8">
        <v>0.25</v>
      </c>
      <c r="E38" s="7" t="s">
        <v>90</v>
      </c>
      <c r="F38" s="6">
        <v>224000</v>
      </c>
      <c r="G38" s="6">
        <f t="shared" si="1"/>
        <v>66640</v>
      </c>
    </row>
    <row r="39" spans="2:7" ht="12.75" customHeight="1" x14ac:dyDescent="0.25">
      <c r="B39" s="3" t="s">
        <v>88</v>
      </c>
      <c r="C39" s="7" t="s">
        <v>107</v>
      </c>
      <c r="D39" s="8">
        <v>0.125</v>
      </c>
      <c r="E39" s="7" t="s">
        <v>85</v>
      </c>
      <c r="F39" s="6">
        <v>400000</v>
      </c>
      <c r="G39" s="6">
        <f t="shared" si="1"/>
        <v>59500</v>
      </c>
    </row>
    <row r="40" spans="2:7" ht="12.75" customHeight="1" x14ac:dyDescent="0.25">
      <c r="B40" s="18" t="s">
        <v>29</v>
      </c>
      <c r="C40" s="19"/>
      <c r="D40" s="19"/>
      <c r="E40" s="19"/>
      <c r="F40" s="20"/>
      <c r="G40" s="21">
        <f>SUM(G36:G39)</f>
        <v>292740</v>
      </c>
    </row>
    <row r="41" spans="2:7" ht="12" customHeight="1" x14ac:dyDescent="0.25">
      <c r="B41" s="13"/>
      <c r="C41" s="14"/>
      <c r="D41" s="14"/>
      <c r="E41" s="14"/>
      <c r="F41" s="15"/>
      <c r="G41" s="15"/>
    </row>
    <row r="42" spans="2:7" ht="12" customHeight="1" x14ac:dyDescent="0.25">
      <c r="B42" s="9" t="s">
        <v>30</v>
      </c>
      <c r="C42" s="10"/>
      <c r="D42" s="11"/>
      <c r="E42" s="11"/>
      <c r="F42" s="12"/>
      <c r="G42" s="12"/>
    </row>
    <row r="43" spans="2:7" ht="24" customHeight="1" x14ac:dyDescent="0.25">
      <c r="B43" s="17" t="s">
        <v>31</v>
      </c>
      <c r="C43" s="17" t="s">
        <v>32</v>
      </c>
      <c r="D43" s="17" t="s">
        <v>33</v>
      </c>
      <c r="E43" s="17" t="s">
        <v>18</v>
      </c>
      <c r="F43" s="17" t="s">
        <v>19</v>
      </c>
      <c r="G43" s="17" t="s">
        <v>20</v>
      </c>
    </row>
    <row r="44" spans="2:7" ht="12.75" customHeight="1" x14ac:dyDescent="0.25">
      <c r="B44" s="22" t="s">
        <v>34</v>
      </c>
      <c r="C44" s="23"/>
      <c r="D44" s="23"/>
      <c r="E44" s="23"/>
      <c r="F44" s="23"/>
      <c r="G44" s="23"/>
    </row>
    <row r="45" spans="2:7" ht="12.75" customHeight="1" x14ac:dyDescent="0.25">
      <c r="B45" s="4" t="s">
        <v>91</v>
      </c>
      <c r="C45" s="24" t="s">
        <v>36</v>
      </c>
      <c r="D45" s="25">
        <v>180</v>
      </c>
      <c r="E45" s="24" t="s">
        <v>92</v>
      </c>
      <c r="F45" s="26">
        <v>180</v>
      </c>
      <c r="G45" s="26">
        <f>(D45*F45)*1.19</f>
        <v>38556</v>
      </c>
    </row>
    <row r="46" spans="2:7" ht="12.75" customHeight="1" x14ac:dyDescent="0.25">
      <c r="B46" s="27" t="s">
        <v>35</v>
      </c>
      <c r="C46" s="28"/>
      <c r="D46" s="5"/>
      <c r="E46" s="28"/>
      <c r="F46" s="26"/>
      <c r="G46" s="26"/>
    </row>
    <row r="47" spans="2:7" ht="12.75" customHeight="1" x14ac:dyDescent="0.25">
      <c r="B47" s="4" t="s">
        <v>93</v>
      </c>
      <c r="C47" s="24" t="s">
        <v>36</v>
      </c>
      <c r="D47" s="25">
        <v>400</v>
      </c>
      <c r="E47" s="24" t="s">
        <v>92</v>
      </c>
      <c r="F47" s="26">
        <v>400</v>
      </c>
      <c r="G47" s="26">
        <f>(D47*F47)*1.19</f>
        <v>190400</v>
      </c>
    </row>
    <row r="48" spans="2:7" ht="12.75" customHeight="1" x14ac:dyDescent="0.25">
      <c r="B48" s="4" t="s">
        <v>94</v>
      </c>
      <c r="C48" s="24" t="s">
        <v>36</v>
      </c>
      <c r="D48" s="25">
        <v>170</v>
      </c>
      <c r="E48" s="24" t="s">
        <v>27</v>
      </c>
      <c r="F48" s="26">
        <v>360</v>
      </c>
      <c r="G48" s="26">
        <f>(D48*F48)*1.19</f>
        <v>72828</v>
      </c>
    </row>
    <row r="49" spans="2:7" ht="12.75" customHeight="1" x14ac:dyDescent="0.25">
      <c r="B49" s="27" t="s">
        <v>37</v>
      </c>
      <c r="C49" s="28"/>
      <c r="D49" s="5"/>
      <c r="E49" s="28"/>
      <c r="F49" s="26"/>
      <c r="G49" s="26"/>
    </row>
    <row r="50" spans="2:7" ht="12.75" customHeight="1" x14ac:dyDescent="0.25">
      <c r="B50" s="4" t="s">
        <v>95</v>
      </c>
      <c r="C50" s="24" t="s">
        <v>38</v>
      </c>
      <c r="D50" s="25">
        <v>0.5</v>
      </c>
      <c r="E50" s="24" t="s">
        <v>96</v>
      </c>
      <c r="F50" s="26">
        <v>32000</v>
      </c>
      <c r="G50" s="26">
        <f>(D50*F50)*1.19</f>
        <v>19040</v>
      </c>
    </row>
    <row r="51" spans="2:7" ht="12.75" customHeight="1" x14ac:dyDescent="0.25">
      <c r="B51" s="27" t="s">
        <v>40</v>
      </c>
      <c r="C51" s="28"/>
      <c r="D51" s="5"/>
      <c r="E51" s="28"/>
      <c r="F51" s="26"/>
      <c r="G51" s="26"/>
    </row>
    <row r="52" spans="2:7" ht="12.75" customHeight="1" x14ac:dyDescent="0.25">
      <c r="B52" s="139" t="s">
        <v>97</v>
      </c>
      <c r="C52" s="140" t="s">
        <v>98</v>
      </c>
      <c r="D52" s="141">
        <v>1</v>
      </c>
      <c r="E52" s="140" t="s">
        <v>99</v>
      </c>
      <c r="F52" s="142">
        <v>8000</v>
      </c>
      <c r="G52" s="26">
        <f>(D52*F52)*1.19</f>
        <v>9520</v>
      </c>
    </row>
    <row r="53" spans="2:7" ht="12.75" customHeight="1" x14ac:dyDescent="0.25">
      <c r="B53" s="29" t="s">
        <v>100</v>
      </c>
      <c r="C53" s="30" t="s">
        <v>16</v>
      </c>
      <c r="D53" s="31">
        <v>120</v>
      </c>
      <c r="E53" s="30" t="s">
        <v>101</v>
      </c>
      <c r="F53" s="32">
        <v>240</v>
      </c>
      <c r="G53" s="32">
        <f>(D53*F53)*1.19</f>
        <v>34272</v>
      </c>
    </row>
    <row r="54" spans="2:7" ht="13.5" customHeight="1" x14ac:dyDescent="0.25">
      <c r="B54" s="33" t="s">
        <v>39</v>
      </c>
      <c r="C54" s="34"/>
      <c r="D54" s="34"/>
      <c r="E54" s="34"/>
      <c r="F54" s="35"/>
      <c r="G54" s="21">
        <f>SUM(G44:G53)</f>
        <v>364616</v>
      </c>
    </row>
    <row r="55" spans="2:7" ht="12" customHeight="1" x14ac:dyDescent="0.25">
      <c r="B55" s="13"/>
      <c r="C55" s="14"/>
      <c r="D55" s="14"/>
      <c r="E55" s="36"/>
      <c r="F55" s="15"/>
      <c r="G55" s="15"/>
    </row>
    <row r="56" spans="2:7" ht="12" customHeight="1" x14ac:dyDescent="0.25">
      <c r="B56" s="9" t="s">
        <v>40</v>
      </c>
      <c r="C56" s="10"/>
      <c r="D56" s="11"/>
      <c r="E56" s="11"/>
      <c r="F56" s="12"/>
      <c r="G56" s="12"/>
    </row>
    <row r="57" spans="2:7" ht="24" customHeight="1" x14ac:dyDescent="0.25">
      <c r="B57" s="16" t="s">
        <v>41</v>
      </c>
      <c r="C57" s="17" t="s">
        <v>32</v>
      </c>
      <c r="D57" s="17" t="s">
        <v>33</v>
      </c>
      <c r="E57" s="16" t="s">
        <v>18</v>
      </c>
      <c r="F57" s="17" t="s">
        <v>19</v>
      </c>
      <c r="G57" s="16" t="s">
        <v>20</v>
      </c>
    </row>
    <row r="58" spans="2:7" ht="12.75" customHeight="1" x14ac:dyDescent="0.25">
      <c r="B58" s="3" t="s">
        <v>102</v>
      </c>
      <c r="C58" s="24" t="s">
        <v>102</v>
      </c>
      <c r="D58" s="26">
        <v>0</v>
      </c>
      <c r="E58" s="7" t="s">
        <v>102</v>
      </c>
      <c r="F58" s="26">
        <v>0</v>
      </c>
      <c r="G58" s="26">
        <f>(D58*F58)</f>
        <v>0</v>
      </c>
    </row>
    <row r="59" spans="2:7" ht="19.5" customHeight="1" x14ac:dyDescent="0.25">
      <c r="B59" s="38" t="s">
        <v>42</v>
      </c>
      <c r="C59" s="28"/>
      <c r="D59" s="26"/>
      <c r="E59" s="39"/>
      <c r="F59" s="37"/>
      <c r="G59" s="26"/>
    </row>
    <row r="60" spans="2:7" ht="13.5" customHeight="1" x14ac:dyDescent="0.25">
      <c r="B60" s="40" t="s">
        <v>43</v>
      </c>
      <c r="C60" s="41"/>
      <c r="D60" s="41"/>
      <c r="E60" s="41"/>
      <c r="F60" s="42"/>
      <c r="G60" s="43">
        <f>SUM(G58)</f>
        <v>0</v>
      </c>
    </row>
    <row r="61" spans="2:7" ht="12" customHeight="1" x14ac:dyDescent="0.25">
      <c r="B61" s="57"/>
      <c r="C61" s="57"/>
      <c r="D61" s="57"/>
      <c r="E61" s="57"/>
      <c r="F61" s="58"/>
      <c r="G61" s="58"/>
    </row>
    <row r="62" spans="2:7" ht="12" customHeight="1" x14ac:dyDescent="0.25">
      <c r="B62" s="59" t="s">
        <v>44</v>
      </c>
      <c r="C62" s="60"/>
      <c r="D62" s="60"/>
      <c r="E62" s="60"/>
      <c r="F62" s="60"/>
      <c r="G62" s="61">
        <f>G27+G32+G40+G54+G60</f>
        <v>787356</v>
      </c>
    </row>
    <row r="63" spans="2:7" ht="12" customHeight="1" x14ac:dyDescent="0.25">
      <c r="B63" s="62" t="s">
        <v>45</v>
      </c>
      <c r="C63" s="45"/>
      <c r="D63" s="45"/>
      <c r="E63" s="45"/>
      <c r="F63" s="45"/>
      <c r="G63" s="63">
        <f>G62*0.05</f>
        <v>39367.800000000003</v>
      </c>
    </row>
    <row r="64" spans="2:7" ht="12" customHeight="1" x14ac:dyDescent="0.25">
      <c r="B64" s="64" t="s">
        <v>46</v>
      </c>
      <c r="C64" s="44"/>
      <c r="D64" s="44"/>
      <c r="E64" s="44"/>
      <c r="F64" s="44"/>
      <c r="G64" s="65">
        <f>G63+G62</f>
        <v>826723.8</v>
      </c>
    </row>
    <row r="65" spans="2:7" ht="12" customHeight="1" x14ac:dyDescent="0.25">
      <c r="B65" s="62" t="s">
        <v>47</v>
      </c>
      <c r="C65" s="45"/>
      <c r="D65" s="45"/>
      <c r="E65" s="45"/>
      <c r="F65" s="45"/>
      <c r="G65" s="63">
        <f>G12</f>
        <v>900000</v>
      </c>
    </row>
    <row r="66" spans="2:7" ht="12" customHeight="1" x14ac:dyDescent="0.25">
      <c r="B66" s="66" t="s">
        <v>48</v>
      </c>
      <c r="C66" s="67"/>
      <c r="D66" s="67"/>
      <c r="E66" s="67"/>
      <c r="F66" s="67"/>
      <c r="G66" s="68">
        <f>G65-G64</f>
        <v>73276.199999999953</v>
      </c>
    </row>
    <row r="67" spans="2:7" ht="12" customHeight="1" x14ac:dyDescent="0.25">
      <c r="B67" s="55" t="s">
        <v>49</v>
      </c>
      <c r="C67" s="56"/>
      <c r="D67" s="56"/>
      <c r="E67" s="56"/>
      <c r="F67" s="56"/>
      <c r="G67" s="52"/>
    </row>
    <row r="68" spans="2:7" ht="12.75" customHeight="1" thickBot="1" x14ac:dyDescent="0.3">
      <c r="B68" s="69"/>
      <c r="C68" s="56"/>
      <c r="D68" s="56"/>
      <c r="E68" s="56"/>
      <c r="F68" s="56"/>
      <c r="G68" s="52"/>
    </row>
    <row r="69" spans="2:7" ht="12" customHeight="1" x14ac:dyDescent="0.25">
      <c r="B69" s="81" t="s">
        <v>50</v>
      </c>
      <c r="C69" s="82"/>
      <c r="D69" s="82"/>
      <c r="E69" s="82"/>
      <c r="F69" s="83"/>
      <c r="G69" s="52"/>
    </row>
    <row r="70" spans="2:7" ht="12" customHeight="1" x14ac:dyDescent="0.25">
      <c r="B70" s="84" t="s">
        <v>51</v>
      </c>
      <c r="C70" s="54"/>
      <c r="D70" s="54"/>
      <c r="E70" s="54"/>
      <c r="F70" s="85"/>
      <c r="G70" s="52"/>
    </row>
    <row r="71" spans="2:7" ht="12" customHeight="1" x14ac:dyDescent="0.25">
      <c r="B71" s="84" t="s">
        <v>52</v>
      </c>
      <c r="C71" s="54"/>
      <c r="D71" s="54"/>
      <c r="E71" s="54"/>
      <c r="F71" s="85"/>
      <c r="G71" s="52"/>
    </row>
    <row r="72" spans="2:7" ht="12" customHeight="1" x14ac:dyDescent="0.25">
      <c r="B72" s="84" t="s">
        <v>53</v>
      </c>
      <c r="C72" s="54"/>
      <c r="D72" s="54"/>
      <c r="E72" s="54"/>
      <c r="F72" s="85"/>
      <c r="G72" s="52"/>
    </row>
    <row r="73" spans="2:7" ht="12" customHeight="1" x14ac:dyDescent="0.25">
      <c r="B73" s="84" t="s">
        <v>54</v>
      </c>
      <c r="C73" s="54"/>
      <c r="D73" s="54"/>
      <c r="E73" s="54"/>
      <c r="F73" s="85"/>
      <c r="G73" s="52"/>
    </row>
    <row r="74" spans="2:7" ht="12" customHeight="1" x14ac:dyDescent="0.25">
      <c r="B74" s="84" t="s">
        <v>55</v>
      </c>
      <c r="C74" s="54"/>
      <c r="D74" s="54"/>
      <c r="E74" s="54"/>
      <c r="F74" s="85"/>
      <c r="G74" s="52"/>
    </row>
    <row r="75" spans="2:7" ht="12.75" customHeight="1" thickBot="1" x14ac:dyDescent="0.3">
      <c r="B75" s="86" t="s">
        <v>56</v>
      </c>
      <c r="C75" s="87"/>
      <c r="D75" s="87"/>
      <c r="E75" s="87"/>
      <c r="F75" s="88"/>
      <c r="G75" s="52"/>
    </row>
    <row r="76" spans="2:7" ht="12.75" customHeight="1" x14ac:dyDescent="0.25">
      <c r="B76" s="79"/>
      <c r="C76" s="54"/>
      <c r="D76" s="54"/>
      <c r="E76" s="54"/>
      <c r="F76" s="54"/>
      <c r="G76" s="52"/>
    </row>
    <row r="77" spans="2:7" ht="15" customHeight="1" thickBot="1" x14ac:dyDescent="0.3">
      <c r="B77" s="148" t="s">
        <v>57</v>
      </c>
      <c r="C77" s="149"/>
      <c r="D77" s="78"/>
      <c r="E77" s="46"/>
      <c r="F77" s="46"/>
      <c r="G77" s="52"/>
    </row>
    <row r="78" spans="2:7" ht="12" customHeight="1" x14ac:dyDescent="0.25">
      <c r="B78" s="71" t="s">
        <v>41</v>
      </c>
      <c r="C78" s="47" t="s">
        <v>58</v>
      </c>
      <c r="D78" s="72" t="s">
        <v>59</v>
      </c>
      <c r="E78" s="46"/>
      <c r="F78" s="46"/>
      <c r="G78" s="52"/>
    </row>
    <row r="79" spans="2:7" ht="12" customHeight="1" x14ac:dyDescent="0.25">
      <c r="B79" s="73" t="s">
        <v>60</v>
      </c>
      <c r="C79" s="48">
        <v>100000</v>
      </c>
      <c r="D79" s="74">
        <f>(C79/C85)</f>
        <v>0.12095935281907867</v>
      </c>
      <c r="E79" s="46"/>
      <c r="F79" s="46"/>
      <c r="G79" s="52"/>
    </row>
    <row r="80" spans="2:7" ht="12" customHeight="1" x14ac:dyDescent="0.25">
      <c r="B80" s="73" t="s">
        <v>61</v>
      </c>
      <c r="C80" s="48">
        <v>30000</v>
      </c>
      <c r="D80" s="74">
        <f>C80/G62</f>
        <v>3.8102205355645985E-2</v>
      </c>
      <c r="E80" s="46"/>
      <c r="F80" s="46"/>
      <c r="G80" s="52"/>
    </row>
    <row r="81" spans="2:7" ht="12" customHeight="1" x14ac:dyDescent="0.25">
      <c r="B81" s="73" t="s">
        <v>62</v>
      </c>
      <c r="C81" s="48">
        <v>292740</v>
      </c>
      <c r="D81" s="74">
        <f>(C81/C85)</f>
        <v>0.35409640944257093</v>
      </c>
      <c r="E81" s="46"/>
      <c r="F81" s="46"/>
      <c r="G81" s="52"/>
    </row>
    <row r="82" spans="2:7" ht="12" customHeight="1" x14ac:dyDescent="0.25">
      <c r="B82" s="73" t="s">
        <v>31</v>
      </c>
      <c r="C82" s="48">
        <v>364616</v>
      </c>
      <c r="D82" s="74">
        <f>(C82/C85)</f>
        <v>0.4410371538748119</v>
      </c>
      <c r="E82" s="46"/>
      <c r="F82" s="46"/>
      <c r="G82" s="52"/>
    </row>
    <row r="83" spans="2:7" ht="12" customHeight="1" x14ac:dyDescent="0.25">
      <c r="B83" s="73" t="s">
        <v>63</v>
      </c>
      <c r="C83" s="49">
        <v>0</v>
      </c>
      <c r="D83" s="74">
        <f>(C83/C85)</f>
        <v>0</v>
      </c>
      <c r="E83" s="51"/>
      <c r="F83" s="51"/>
      <c r="G83" s="52"/>
    </row>
    <row r="84" spans="2:7" ht="12" customHeight="1" x14ac:dyDescent="0.25">
      <c r="B84" s="73" t="s">
        <v>64</v>
      </c>
      <c r="C84" s="49">
        <v>39368</v>
      </c>
      <c r="D84" s="74">
        <f>(C84/C85)</f>
        <v>4.7619278017814896E-2</v>
      </c>
      <c r="E84" s="51"/>
      <c r="F84" s="51"/>
      <c r="G84" s="52"/>
    </row>
    <row r="85" spans="2:7" ht="12.75" customHeight="1" thickBot="1" x14ac:dyDescent="0.3">
      <c r="B85" s="75" t="s">
        <v>65</v>
      </c>
      <c r="C85" s="76">
        <f>SUM(C79:C84)</f>
        <v>826724</v>
      </c>
      <c r="D85" s="77">
        <f>SUM(D79:D84)</f>
        <v>1.0018143995099225</v>
      </c>
      <c r="E85" s="51"/>
      <c r="F85" s="51"/>
      <c r="G85" s="52"/>
    </row>
    <row r="86" spans="2:7" ht="12" customHeight="1" x14ac:dyDescent="0.25">
      <c r="B86" s="69"/>
      <c r="C86" s="56"/>
      <c r="D86" s="56"/>
      <c r="E86" s="56"/>
      <c r="F86" s="56"/>
      <c r="G86" s="52"/>
    </row>
    <row r="87" spans="2:7" ht="12.75" customHeight="1" x14ac:dyDescent="0.25">
      <c r="B87" s="70"/>
      <c r="C87" s="56"/>
      <c r="D87" s="56"/>
      <c r="E87" s="56"/>
      <c r="F87" s="56"/>
      <c r="G87" s="52"/>
    </row>
    <row r="88" spans="2:7" ht="12" customHeight="1" thickBot="1" x14ac:dyDescent="0.3">
      <c r="B88" s="90"/>
      <c r="C88" s="91" t="s">
        <v>66</v>
      </c>
      <c r="D88" s="92"/>
      <c r="E88" s="93"/>
      <c r="F88" s="50"/>
      <c r="G88" s="52"/>
    </row>
    <row r="89" spans="2:7" ht="12" customHeight="1" x14ac:dyDescent="0.25">
      <c r="B89" s="94" t="s">
        <v>67</v>
      </c>
      <c r="C89" s="95">
        <v>35</v>
      </c>
      <c r="D89" s="95">
        <v>45</v>
      </c>
      <c r="E89" s="96">
        <v>50</v>
      </c>
      <c r="F89" s="89"/>
      <c r="G89" s="53"/>
    </row>
    <row r="90" spans="2:7" ht="12.75" customHeight="1" thickBot="1" x14ac:dyDescent="0.3">
      <c r="B90" s="75" t="s">
        <v>68</v>
      </c>
      <c r="C90" s="76">
        <f>(G64/C89)</f>
        <v>23620.68</v>
      </c>
      <c r="D90" s="76">
        <f>(G64/D89)</f>
        <v>18371.64</v>
      </c>
      <c r="E90" s="97">
        <f>(G64/E89)</f>
        <v>16534.476000000002</v>
      </c>
      <c r="F90" s="89"/>
      <c r="G90" s="53"/>
    </row>
    <row r="91" spans="2:7" ht="15.6" customHeight="1" x14ac:dyDescent="0.25">
      <c r="B91" s="80" t="s">
        <v>69</v>
      </c>
      <c r="C91" s="54"/>
      <c r="D91" s="54"/>
      <c r="E91" s="54"/>
      <c r="F91" s="54"/>
      <c r="G91" s="54"/>
    </row>
  </sheetData>
  <mergeCells count="8">
    <mergeCell ref="B77:C7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paperSize="121" scale="69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Maíz grano</vt:lpstr>
      <vt:lpstr>'Maíz grano'!Área_de_impresión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2022-05-13T16:39:10Z</cp:lastPrinted>
  <dcterms:created xsi:type="dcterms:W3CDTF">2020-11-27T12:49:26Z</dcterms:created>
  <dcterms:modified xsi:type="dcterms:W3CDTF">2022-06-21T23:42:18Z</dcterms:modified>
</cp:coreProperties>
</file>