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Sta Barbara 2022 nuevas\"/>
    </mc:Choice>
  </mc:AlternateContent>
  <bookViews>
    <workbookView xWindow="0" yWindow="0" windowWidth="24000" windowHeight="10320"/>
  </bookViews>
  <sheets>
    <sheet name="Avena S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2" i="1" l="1"/>
  <c r="G23" i="1"/>
  <c r="G50" i="1"/>
  <c r="G48" i="1"/>
  <c r="G46" i="1"/>
  <c r="G45" i="1"/>
  <c r="G43" i="1"/>
  <c r="G21" i="1"/>
  <c r="G37" i="1"/>
  <c r="G36" i="1"/>
  <c r="G35" i="1"/>
  <c r="G34" i="1"/>
  <c r="G33" i="1"/>
  <c r="G55" i="1"/>
  <c r="G56" i="1"/>
  <c r="G12" i="1"/>
  <c r="G61" i="1" s="1"/>
  <c r="G24" i="1" l="1"/>
  <c r="C75" i="1" s="1"/>
  <c r="G38" i="1"/>
  <c r="C77" i="1" s="1"/>
  <c r="G51" i="1"/>
  <c r="C78" i="1" s="1"/>
  <c r="G58" i="1" l="1"/>
  <c r="G59" i="1" s="1"/>
  <c r="C80" i="1" s="1"/>
  <c r="G60" i="1" l="1"/>
  <c r="C86" i="1" s="1"/>
  <c r="C81" i="1"/>
  <c r="G62" i="1" l="1"/>
  <c r="E86" i="1"/>
  <c r="D86" i="1"/>
  <c r="D79" i="1"/>
  <c r="D78" i="1"/>
  <c r="D77" i="1"/>
  <c r="D75" i="1"/>
  <c r="D80" i="1"/>
  <c r="D81" i="1" l="1"/>
</calcChain>
</file>

<file path=xl/sharedStrings.xml><?xml version="1.0" encoding="utf-8"?>
<sst xmlns="http://schemas.openxmlformats.org/spreadsheetml/2006/main" count="144" uniqueCount="105">
  <si>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</si>
  <si>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</si>
  <si>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</si>
  <si>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</si>
  <si>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</si>
  <si>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</si>
  <si>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</si>
  <si>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</si>
  <si>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</si>
  <si>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</si>
  <si>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</si>
  <si>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</si>
  <si>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</si>
  <si>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</si>
  <si>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</si>
  <si>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</si>
  <si>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</si>
  <si>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</si>
  <si>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</si>
  <si>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</si>
  <si>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</si>
  <si>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</si>
  <si>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</si>
  <si>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</si>
  <si>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</si>
  <si>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</si>
  <si>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</si>
  <si>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</si>
  <si>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</si>
  <si>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</si>
  <si>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</si>
  <si>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</si>
  <si>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</si>
  <si>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</si>
  <si>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</si>
  <si>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</si>
  <si>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</si>
  <si>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</si>
  <si>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</si>
  <si>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</si>
  <si>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</si>
  <si>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</si>
  <si>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</si>
  <si>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</si>
  <si>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</si>
  <si>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</si>
  <si>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</si>
  <si>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</si>
  <si>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</si>
  <si>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</si>
  <si>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</si>
  <si>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</si>
  <si>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</si>
  <si>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</si>
  <si>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</si>
  <si>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</si>
  <si>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</si>
  <si>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</si>
  <si>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</si>
  <si>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</si>
  <si>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</si>
  <si>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</si>
  <si>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 xml:space="preserve">Avena </t>
  </si>
  <si>
    <t>Strigosa (Forrajera)</t>
  </si>
  <si>
    <t>BIO BIO</t>
  </si>
  <si>
    <t>SANTA BARBARA</t>
  </si>
  <si>
    <t>S.BARBARA-MULCHEN-QUILACO</t>
  </si>
  <si>
    <t>RENDIMIENTO (Kg/Há.)</t>
  </si>
  <si>
    <t>PRECIO ESPERADO ($/Kg.)</t>
  </si>
  <si>
    <t>SEPT./DIC.</t>
  </si>
  <si>
    <t>SEQUÍA</t>
  </si>
  <si>
    <t>Aradura Cincel</t>
  </si>
  <si>
    <t>Hora maquinaria</t>
  </si>
  <si>
    <t>Marzo</t>
  </si>
  <si>
    <t>Rastrajes</t>
  </si>
  <si>
    <t>Vibrocultivador</t>
  </si>
  <si>
    <t>Siembra</t>
  </si>
  <si>
    <t>ENFARDURA</t>
  </si>
  <si>
    <t>Diciembre</t>
  </si>
  <si>
    <t>Semilla de Avena strigosa</t>
  </si>
  <si>
    <t>Feb.-marzo</t>
  </si>
  <si>
    <t>Lt</t>
  </si>
  <si>
    <t>Septiembre</t>
  </si>
  <si>
    <t>CAN 27</t>
  </si>
  <si>
    <t>Jun-Ago</t>
  </si>
  <si>
    <t>Mezcla  9-41-12</t>
  </si>
  <si>
    <t>Octubre</t>
  </si>
  <si>
    <t>Fungicidas</t>
  </si>
  <si>
    <t>Indar Flo</t>
  </si>
  <si>
    <t>lt.</t>
  </si>
  <si>
    <t>S/I</t>
  </si>
  <si>
    <t>300</t>
  </si>
  <si>
    <t>CONSUMO INTERNO PREDIO / VENTA LOCAL</t>
  </si>
  <si>
    <t>120</t>
  </si>
  <si>
    <t>Desinfeccion semilla</t>
  </si>
  <si>
    <t>Mayo</t>
  </si>
  <si>
    <t>Acarreo fardos</t>
  </si>
  <si>
    <t>MCPA 750 SL</t>
  </si>
  <si>
    <t>964</t>
  </si>
  <si>
    <t>1348</t>
  </si>
  <si>
    <t>Mar-23</t>
  </si>
  <si>
    <r>
      <rPr>
        <u/>
        <sz val="9"/>
        <color indexed="8"/>
        <rFont val="Arial"/>
        <family val="2"/>
      </rPr>
      <t>Fuente</t>
    </r>
    <r>
      <rPr>
        <sz val="9"/>
        <color indexed="8"/>
        <rFont val="Arial"/>
        <family val="2"/>
      </rPr>
      <t>: INDAP</t>
    </r>
  </si>
  <si>
    <r>
      <rPr>
        <b/>
        <u/>
        <sz val="9"/>
        <color indexed="8"/>
        <rFont val="Arial"/>
        <family val="2"/>
      </rPr>
      <t>Notas</t>
    </r>
    <r>
      <rPr>
        <b/>
        <sz val="9"/>
        <color indexed="8"/>
        <rFont val="Arial"/>
        <family val="2"/>
      </rPr>
      <t>:</t>
    </r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</si>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</sst>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15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1"/>
  </cellStyleXfs>
  <cellXfs count="91">
    <xf numFmtId="0" fontId="0" fillId="0" borderId="0" xfId="0" applyFont="1" applyAlignment="1"/>
    <xf numFmtId="49" fontId="2" fillId="3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49" fontId="5" fillId="3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166" fontId="2" fillId="6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vertical="center"/>
    </xf>
    <xf numFmtId="0" fontId="3" fillId="10" borderId="2" xfId="0" applyFont="1" applyFill="1" applyBorder="1" applyAlignment="1">
      <alignment horizontal="right"/>
    </xf>
    <xf numFmtId="0" fontId="3" fillId="10" borderId="2" xfId="0" applyFont="1" applyFill="1" applyBorder="1" applyAlignment="1">
      <alignment horizontal="right" vertical="center" wrapText="1"/>
    </xf>
    <xf numFmtId="17" fontId="3" fillId="10" borderId="2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10" borderId="2" xfId="0" applyFont="1" applyFill="1" applyBorder="1" applyAlignment="1">
      <alignment horizontal="right" wrapText="1"/>
    </xf>
    <xf numFmtId="3" fontId="3" fillId="10" borderId="2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left"/>
    </xf>
    <xf numFmtId="0" fontId="4" fillId="10" borderId="2" xfId="1" applyFont="1" applyFill="1" applyBorder="1" applyAlignment="1">
      <alignment horizontal="center"/>
    </xf>
    <xf numFmtId="3" fontId="4" fillId="10" borderId="2" xfId="1" applyNumberFormat="1" applyFont="1" applyFill="1" applyBorder="1" applyAlignment="1">
      <alignment horizontal="right"/>
    </xf>
    <xf numFmtId="0" fontId="4" fillId="0" borderId="1" xfId="0" applyNumberFormat="1" applyFont="1" applyBorder="1" applyAlignment="1"/>
    <xf numFmtId="0" fontId="4" fillId="0" borderId="1" xfId="0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10" borderId="2" xfId="0" applyNumberFormat="1" applyFont="1" applyFill="1" applyBorder="1" applyAlignment="1">
      <alignment horizontal="right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49" fontId="4" fillId="10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49" fontId="6" fillId="2" borderId="2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3" fontId="4" fillId="10" borderId="2" xfId="0" applyNumberFormat="1" applyFont="1" applyFill="1" applyBorder="1" applyAlignment="1"/>
    <xf numFmtId="49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4" fillId="9" borderId="1" xfId="0" applyFont="1" applyFill="1" applyBorder="1" applyAlignment="1"/>
    <xf numFmtId="0" fontId="4" fillId="7" borderId="1" xfId="0" applyFont="1" applyFill="1" applyBorder="1" applyAlignment="1"/>
    <xf numFmtId="49" fontId="6" fillId="8" borderId="1" xfId="0" applyNumberFormat="1" applyFont="1" applyFill="1" applyBorder="1" applyAlignment="1">
      <alignment vertical="center"/>
    </xf>
    <xf numFmtId="49" fontId="4" fillId="8" borderId="1" xfId="0" applyNumberFormat="1" applyFont="1" applyFill="1" applyBorder="1" applyAlignment="1"/>
    <xf numFmtId="0" fontId="2" fillId="7" borderId="1" xfId="0" applyFont="1" applyFill="1" applyBorder="1" applyAlignment="1">
      <alignment vertical="center"/>
    </xf>
    <xf numFmtId="167" fontId="6" fillId="8" borderId="1" xfId="0" applyNumberFormat="1" applyFont="1" applyFill="1" applyBorder="1" applyAlignment="1">
      <alignment vertical="center"/>
    </xf>
    <xf numFmtId="9" fontId="6" fillId="8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167" fontId="6" fillId="2" borderId="2" xfId="0" applyNumberFormat="1" applyFont="1" applyFill="1" applyBorder="1" applyAlignment="1">
      <alignment vertical="center"/>
    </xf>
    <xf numFmtId="49" fontId="6" fillId="10" borderId="2" xfId="0" applyNumberFormat="1" applyFont="1" applyFill="1" applyBorder="1" applyAlignment="1">
      <alignment vertical="center"/>
    </xf>
    <xf numFmtId="3" fontId="6" fillId="10" borderId="2" xfId="0" applyNumberFormat="1" applyFont="1" applyFill="1" applyBorder="1" applyAlignment="1">
      <alignment vertical="center"/>
    </xf>
    <xf numFmtId="167" fontId="6" fillId="10" borderId="2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40" workbookViewId="0">
      <selection activeCell="K78" sqref="K78"/>
    </sheetView>
  </sheetViews>
  <sheetFormatPr baseColWidth="10" defaultColWidth="10.85546875" defaultRowHeight="11.25" customHeight="1" x14ac:dyDescent="0.2"/>
  <cols>
    <col min="1" max="1" width="4.42578125" style="44" customWidth="1"/>
    <col min="2" max="2" width="16.7109375" style="44" customWidth="1"/>
    <col min="3" max="3" width="19.42578125" style="44" customWidth="1"/>
    <col min="4" max="4" width="9.42578125" style="44" customWidth="1"/>
    <col min="5" max="5" width="14.42578125" style="44" customWidth="1"/>
    <col min="6" max="6" width="11" style="44" customWidth="1"/>
    <col min="7" max="7" width="21.28515625" style="44" bestFit="1" customWidth="1"/>
    <col min="8" max="255" width="10.85546875" style="44" customWidth="1"/>
    <col min="256" max="16384" width="10.85546875" style="45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2"/>
      <c r="C8" s="2"/>
      <c r="D8" s="2"/>
      <c r="E8" s="2"/>
      <c r="F8" s="2"/>
      <c r="G8" s="2"/>
    </row>
    <row r="9" spans="1:7" ht="12" customHeight="1" x14ac:dyDescent="0.2">
      <c r="A9" s="2"/>
      <c r="B9" s="1" t="s">
        <v>0</v>
      </c>
      <c r="C9" s="32" t="s">
        <v>62</v>
      </c>
      <c r="D9" s="2"/>
      <c r="E9" s="3" t="s">
        <v>67</v>
      </c>
      <c r="F9" s="4"/>
      <c r="G9" s="33">
        <v>9000</v>
      </c>
    </row>
    <row r="10" spans="1:7" ht="12" x14ac:dyDescent="0.2">
      <c r="A10" s="2"/>
      <c r="B10" s="46" t="s">
        <v>1</v>
      </c>
      <c r="C10" s="28" t="s">
        <v>63</v>
      </c>
      <c r="D10" s="2"/>
      <c r="E10" s="47" t="s">
        <v>2</v>
      </c>
      <c r="F10" s="48"/>
      <c r="G10" s="49" t="s">
        <v>100</v>
      </c>
    </row>
    <row r="11" spans="1:7" ht="18" customHeight="1" x14ac:dyDescent="0.2">
      <c r="A11" s="2"/>
      <c r="B11" s="46" t="s">
        <v>3</v>
      </c>
      <c r="C11" s="49" t="s">
        <v>4</v>
      </c>
      <c r="D11" s="2"/>
      <c r="E11" s="47" t="s">
        <v>68</v>
      </c>
      <c r="F11" s="48"/>
      <c r="G11" s="50">
        <v>180</v>
      </c>
    </row>
    <row r="12" spans="1:7" ht="11.25" customHeight="1" x14ac:dyDescent="0.2">
      <c r="A12" s="2"/>
      <c r="B12" s="46" t="s">
        <v>5</v>
      </c>
      <c r="C12" s="28" t="s">
        <v>64</v>
      </c>
      <c r="D12" s="2"/>
      <c r="E12" s="51" t="s">
        <v>6</v>
      </c>
      <c r="F12" s="52"/>
      <c r="G12" s="53">
        <f>(G9*G11)</f>
        <v>1620000</v>
      </c>
    </row>
    <row r="13" spans="1:7" ht="24" x14ac:dyDescent="0.2">
      <c r="A13" s="2"/>
      <c r="B13" s="46" t="s">
        <v>7</v>
      </c>
      <c r="C13" s="28" t="s">
        <v>65</v>
      </c>
      <c r="D13" s="2"/>
      <c r="E13" s="47" t="s">
        <v>8</v>
      </c>
      <c r="F13" s="48"/>
      <c r="G13" s="32" t="s">
        <v>92</v>
      </c>
    </row>
    <row r="14" spans="1:7" ht="24" x14ac:dyDescent="0.2">
      <c r="A14" s="2"/>
      <c r="B14" s="46" t="s">
        <v>9</v>
      </c>
      <c r="C14" s="29" t="s">
        <v>66</v>
      </c>
      <c r="D14" s="2"/>
      <c r="E14" s="47" t="s">
        <v>10</v>
      </c>
      <c r="F14" s="48"/>
      <c r="G14" s="30" t="s">
        <v>69</v>
      </c>
    </row>
    <row r="15" spans="1:7" ht="25.5" customHeight="1" x14ac:dyDescent="0.2">
      <c r="A15" s="2"/>
      <c r="B15" s="46" t="s">
        <v>11</v>
      </c>
      <c r="C15" s="54">
        <v>44713</v>
      </c>
      <c r="D15" s="2"/>
      <c r="E15" s="55" t="s">
        <v>12</v>
      </c>
      <c r="F15" s="56"/>
      <c r="G15" s="31" t="s">
        <v>70</v>
      </c>
    </row>
    <row r="16" spans="1:7" ht="12" customHeight="1" x14ac:dyDescent="0.2">
      <c r="A16" s="2"/>
      <c r="B16" s="5"/>
      <c r="C16" s="6"/>
      <c r="D16" s="2"/>
      <c r="E16" s="2"/>
      <c r="F16" s="2"/>
      <c r="G16" s="7"/>
    </row>
    <row r="17" spans="1:7" ht="12" customHeight="1" x14ac:dyDescent="0.2">
      <c r="A17" s="2"/>
      <c r="B17" s="34" t="s">
        <v>13</v>
      </c>
      <c r="C17" s="35"/>
      <c r="D17" s="35"/>
      <c r="E17" s="35"/>
      <c r="F17" s="35"/>
      <c r="G17" s="35"/>
    </row>
    <row r="18" spans="1:7" ht="12" customHeight="1" x14ac:dyDescent="0.2">
      <c r="A18" s="2"/>
      <c r="B18" s="2"/>
      <c r="C18" s="8"/>
      <c r="D18" s="8"/>
      <c r="E18" s="8"/>
      <c r="F18" s="2"/>
      <c r="G18" s="2"/>
    </row>
    <row r="19" spans="1:7" ht="12" customHeight="1" x14ac:dyDescent="0.2">
      <c r="A19" s="2"/>
      <c r="B19" s="9" t="s">
        <v>14</v>
      </c>
      <c r="C19" s="10"/>
      <c r="D19" s="10"/>
      <c r="E19" s="10"/>
      <c r="F19" s="10"/>
      <c r="G19" s="10"/>
    </row>
    <row r="20" spans="1:7" ht="24" customHeight="1" x14ac:dyDescent="0.2">
      <c r="A20" s="2"/>
      <c r="B20" s="11" t="s">
        <v>15</v>
      </c>
      <c r="C20" s="11" t="s">
        <v>16</v>
      </c>
      <c r="D20" s="11" t="s">
        <v>17</v>
      </c>
      <c r="E20" s="11" t="s">
        <v>18</v>
      </c>
      <c r="F20" s="11" t="s">
        <v>19</v>
      </c>
      <c r="G20" s="11" t="s">
        <v>20</v>
      </c>
    </row>
    <row r="21" spans="1:7" ht="12.75" customHeight="1" x14ac:dyDescent="0.2">
      <c r="A21" s="2"/>
      <c r="B21" s="36" t="s">
        <v>94</v>
      </c>
      <c r="C21" s="37" t="s">
        <v>21</v>
      </c>
      <c r="D21" s="37">
        <v>1</v>
      </c>
      <c r="E21" s="37" t="s">
        <v>95</v>
      </c>
      <c r="F21" s="38">
        <v>20000</v>
      </c>
      <c r="G21" s="53">
        <f>F21*D21</f>
        <v>20000</v>
      </c>
    </row>
    <row r="22" spans="1:7" ht="12" x14ac:dyDescent="0.2">
      <c r="A22" s="2"/>
      <c r="B22" s="36" t="s">
        <v>76</v>
      </c>
      <c r="C22" s="37" t="s">
        <v>21</v>
      </c>
      <c r="D22" s="37">
        <v>1</v>
      </c>
      <c r="E22" s="37" t="s">
        <v>95</v>
      </c>
      <c r="F22" s="38">
        <v>20000</v>
      </c>
      <c r="G22" s="53">
        <f t="shared" ref="G22:G23" si="0">F22*D22</f>
        <v>20000</v>
      </c>
    </row>
    <row r="23" spans="1:7" ht="12.75" customHeight="1" x14ac:dyDescent="0.2">
      <c r="A23" s="2"/>
      <c r="B23" s="36" t="s">
        <v>96</v>
      </c>
      <c r="C23" s="37" t="s">
        <v>21</v>
      </c>
      <c r="D23" s="37">
        <v>1</v>
      </c>
      <c r="E23" s="37" t="s">
        <v>78</v>
      </c>
      <c r="F23" s="38">
        <v>20000</v>
      </c>
      <c r="G23" s="53">
        <f t="shared" si="0"/>
        <v>20000</v>
      </c>
    </row>
    <row r="24" spans="1:7" ht="12.75" customHeight="1" x14ac:dyDescent="0.2">
      <c r="A24" s="2"/>
      <c r="B24" s="15" t="s">
        <v>22</v>
      </c>
      <c r="C24" s="16"/>
      <c r="D24" s="16"/>
      <c r="E24" s="16"/>
      <c r="F24" s="17"/>
      <c r="G24" s="18">
        <f>SUM(G21:G23)</f>
        <v>60000</v>
      </c>
    </row>
    <row r="25" spans="1:7" ht="12" customHeight="1" x14ac:dyDescent="0.2">
      <c r="A25" s="2"/>
      <c r="B25" s="2"/>
      <c r="C25" s="2"/>
      <c r="D25" s="2"/>
      <c r="E25" s="2"/>
      <c r="F25" s="12"/>
      <c r="G25" s="12"/>
    </row>
    <row r="26" spans="1:7" ht="12" customHeight="1" x14ac:dyDescent="0.2">
      <c r="A26" s="2"/>
      <c r="B26" s="9" t="s">
        <v>23</v>
      </c>
      <c r="C26" s="13"/>
      <c r="D26" s="13"/>
      <c r="E26" s="13"/>
      <c r="F26" s="10"/>
      <c r="G26" s="10"/>
    </row>
    <row r="27" spans="1:7" ht="24" customHeight="1" x14ac:dyDescent="0.2">
      <c r="A27" s="2"/>
      <c r="B27" s="14" t="s">
        <v>15</v>
      </c>
      <c r="C27" s="11" t="s">
        <v>16</v>
      </c>
      <c r="D27" s="11" t="s">
        <v>17</v>
      </c>
      <c r="E27" s="14" t="s">
        <v>18</v>
      </c>
      <c r="F27" s="11" t="s">
        <v>19</v>
      </c>
      <c r="G27" s="14" t="s">
        <v>20</v>
      </c>
    </row>
    <row r="28" spans="1:7" ht="12" customHeight="1" x14ac:dyDescent="0.2">
      <c r="A28" s="2"/>
      <c r="B28" s="39"/>
      <c r="C28" s="40" t="s">
        <v>61</v>
      </c>
      <c r="D28" s="40">
        <v>0</v>
      </c>
      <c r="E28" s="40"/>
      <c r="F28" s="39">
        <v>0</v>
      </c>
      <c r="G28" s="39">
        <v>0</v>
      </c>
    </row>
    <row r="29" spans="1:7" ht="12" customHeight="1" x14ac:dyDescent="0.2">
      <c r="A29" s="2"/>
      <c r="B29" s="15" t="s">
        <v>24</v>
      </c>
      <c r="C29" s="16"/>
      <c r="D29" s="16"/>
      <c r="E29" s="16"/>
      <c r="F29" s="17"/>
      <c r="G29" s="17">
        <f>G28</f>
        <v>0</v>
      </c>
    </row>
    <row r="30" spans="1:7" ht="12" customHeight="1" x14ac:dyDescent="0.2">
      <c r="A30" s="2"/>
      <c r="B30" s="2"/>
      <c r="C30" s="2"/>
      <c r="D30" s="2"/>
      <c r="E30" s="2"/>
      <c r="F30" s="12"/>
      <c r="G30" s="12"/>
    </row>
    <row r="31" spans="1:7" ht="12" customHeight="1" x14ac:dyDescent="0.2">
      <c r="A31" s="2"/>
      <c r="B31" s="9" t="s">
        <v>25</v>
      </c>
      <c r="C31" s="13"/>
      <c r="D31" s="13"/>
      <c r="E31" s="13"/>
      <c r="F31" s="10"/>
      <c r="G31" s="10"/>
    </row>
    <row r="32" spans="1:7" ht="24" customHeight="1" x14ac:dyDescent="0.2">
      <c r="A32" s="2"/>
      <c r="B32" s="14" t="s">
        <v>15</v>
      </c>
      <c r="C32" s="14" t="s">
        <v>16</v>
      </c>
      <c r="D32" s="14" t="s">
        <v>17</v>
      </c>
      <c r="E32" s="14" t="s">
        <v>18</v>
      </c>
      <c r="F32" s="11" t="s">
        <v>19</v>
      </c>
      <c r="G32" s="14" t="s">
        <v>20</v>
      </c>
    </row>
    <row r="33" spans="1:7" ht="12.75" customHeight="1" x14ac:dyDescent="0.2">
      <c r="A33" s="2"/>
      <c r="B33" s="41" t="s">
        <v>71</v>
      </c>
      <c r="C33" s="42" t="s">
        <v>72</v>
      </c>
      <c r="D33" s="42">
        <v>0.125</v>
      </c>
      <c r="E33" s="42" t="s">
        <v>73</v>
      </c>
      <c r="F33" s="43">
        <v>280000</v>
      </c>
      <c r="G33" s="57">
        <f>(D33*F33)*(1.19)</f>
        <v>41650</v>
      </c>
    </row>
    <row r="34" spans="1:7" ht="12.75" customHeight="1" x14ac:dyDescent="0.2">
      <c r="A34" s="2"/>
      <c r="B34" s="41" t="s">
        <v>74</v>
      </c>
      <c r="C34" s="42" t="s">
        <v>72</v>
      </c>
      <c r="D34" s="42">
        <v>0.125</v>
      </c>
      <c r="E34" s="42" t="s">
        <v>73</v>
      </c>
      <c r="F34" s="43">
        <v>280000</v>
      </c>
      <c r="G34" s="57">
        <f>(D34*F34)*(1.19)</f>
        <v>41650</v>
      </c>
    </row>
    <row r="35" spans="1:7" ht="12.75" customHeight="1" x14ac:dyDescent="0.2">
      <c r="A35" s="2"/>
      <c r="B35" s="41" t="s">
        <v>75</v>
      </c>
      <c r="C35" s="42" t="s">
        <v>72</v>
      </c>
      <c r="D35" s="42">
        <v>0.125</v>
      </c>
      <c r="E35" s="42" t="s">
        <v>73</v>
      </c>
      <c r="F35" s="43">
        <v>200000</v>
      </c>
      <c r="G35" s="57">
        <f>(D35*F35)*(1.19)</f>
        <v>29750</v>
      </c>
    </row>
    <row r="36" spans="1:7" ht="12.75" customHeight="1" x14ac:dyDescent="0.2">
      <c r="A36" s="2"/>
      <c r="B36" s="41" t="s">
        <v>76</v>
      </c>
      <c r="C36" s="42" t="s">
        <v>72</v>
      </c>
      <c r="D36" s="42">
        <v>0.125</v>
      </c>
      <c r="E36" s="42" t="s">
        <v>73</v>
      </c>
      <c r="F36" s="43">
        <v>320000</v>
      </c>
      <c r="G36" s="57">
        <f>(D36*F36)*(1.19)</f>
        <v>47600</v>
      </c>
    </row>
    <row r="37" spans="1:7" ht="12.75" customHeight="1" x14ac:dyDescent="0.2">
      <c r="A37" s="2"/>
      <c r="B37" s="41" t="s">
        <v>77</v>
      </c>
      <c r="C37" s="42" t="s">
        <v>72</v>
      </c>
      <c r="D37" s="42">
        <v>1</v>
      </c>
      <c r="E37" s="42" t="s">
        <v>78</v>
      </c>
      <c r="F37" s="43">
        <v>357500</v>
      </c>
      <c r="G37" s="57">
        <f>(D37*F37)*(1.19)</f>
        <v>425425</v>
      </c>
    </row>
    <row r="38" spans="1:7" ht="12.75" customHeight="1" x14ac:dyDescent="0.2">
      <c r="A38" s="2"/>
      <c r="B38" s="15" t="s">
        <v>26</v>
      </c>
      <c r="C38" s="16"/>
      <c r="D38" s="16"/>
      <c r="E38" s="16"/>
      <c r="F38" s="17"/>
      <c r="G38" s="18">
        <f>SUM(G33:G37)</f>
        <v>586075</v>
      </c>
    </row>
    <row r="39" spans="1:7" ht="12" customHeight="1" x14ac:dyDescent="0.2">
      <c r="A39" s="2"/>
      <c r="B39" s="2"/>
      <c r="C39" s="2"/>
      <c r="D39" s="2"/>
      <c r="E39" s="2"/>
      <c r="F39" s="12"/>
      <c r="G39" s="12"/>
    </row>
    <row r="40" spans="1:7" ht="12" customHeight="1" x14ac:dyDescent="0.2">
      <c r="A40" s="2"/>
      <c r="B40" s="9" t="s">
        <v>27</v>
      </c>
      <c r="C40" s="13"/>
      <c r="D40" s="13"/>
      <c r="E40" s="13"/>
      <c r="F40" s="10"/>
      <c r="G40" s="10"/>
    </row>
    <row r="41" spans="1:7" ht="24" customHeight="1" x14ac:dyDescent="0.2">
      <c r="A41" s="2"/>
      <c r="B41" s="11" t="s">
        <v>28</v>
      </c>
      <c r="C41" s="11" t="s">
        <v>29</v>
      </c>
      <c r="D41" s="11" t="s">
        <v>30</v>
      </c>
      <c r="E41" s="11" t="s">
        <v>18</v>
      </c>
      <c r="F41" s="11" t="s">
        <v>19</v>
      </c>
      <c r="G41" s="11" t="s">
        <v>20</v>
      </c>
    </row>
    <row r="42" spans="1:7" ht="12.75" customHeight="1" x14ac:dyDescent="0.2">
      <c r="A42" s="2"/>
      <c r="B42" s="58" t="s">
        <v>31</v>
      </c>
      <c r="C42" s="59"/>
      <c r="D42" s="59"/>
      <c r="E42" s="59"/>
      <c r="F42" s="59"/>
      <c r="G42" s="59"/>
    </row>
    <row r="43" spans="1:7" ht="12.75" customHeight="1" x14ac:dyDescent="0.2">
      <c r="A43" s="2"/>
      <c r="B43" s="51" t="s">
        <v>79</v>
      </c>
      <c r="C43" s="60" t="s">
        <v>33</v>
      </c>
      <c r="D43" s="60" t="s">
        <v>93</v>
      </c>
      <c r="E43" s="60" t="s">
        <v>80</v>
      </c>
      <c r="F43" s="61" t="s">
        <v>98</v>
      </c>
      <c r="G43" s="62">
        <f>(D43*F43)*(1.19)</f>
        <v>137659.19999999998</v>
      </c>
    </row>
    <row r="44" spans="1:7" ht="12.75" customHeight="1" x14ac:dyDescent="0.2">
      <c r="A44" s="2"/>
      <c r="B44" s="63" t="s">
        <v>32</v>
      </c>
      <c r="C44" s="64"/>
      <c r="D44" s="64"/>
      <c r="E44" s="64"/>
      <c r="F44" s="62"/>
      <c r="G44" s="62"/>
    </row>
    <row r="45" spans="1:7" ht="12.75" customHeight="1" x14ac:dyDescent="0.2">
      <c r="A45" s="2"/>
      <c r="B45" s="51" t="s">
        <v>83</v>
      </c>
      <c r="C45" s="60" t="s">
        <v>33</v>
      </c>
      <c r="D45" s="65">
        <v>150</v>
      </c>
      <c r="E45" s="60" t="s">
        <v>84</v>
      </c>
      <c r="F45" s="66">
        <v>890</v>
      </c>
      <c r="G45" s="62">
        <f>(D45*F45)*(1.19)</f>
        <v>158865</v>
      </c>
    </row>
    <row r="46" spans="1:7" ht="12.75" customHeight="1" x14ac:dyDescent="0.2">
      <c r="A46" s="2"/>
      <c r="B46" s="51" t="s">
        <v>85</v>
      </c>
      <c r="C46" s="60" t="s">
        <v>33</v>
      </c>
      <c r="D46" s="60" t="s">
        <v>91</v>
      </c>
      <c r="E46" s="60" t="s">
        <v>86</v>
      </c>
      <c r="F46" s="49" t="s">
        <v>99</v>
      </c>
      <c r="G46" s="62">
        <f>(D46*F46)*(1.19)</f>
        <v>481236</v>
      </c>
    </row>
    <row r="47" spans="1:7" ht="12.75" customHeight="1" x14ac:dyDescent="0.2">
      <c r="A47" s="2"/>
      <c r="B47" s="63" t="s">
        <v>34</v>
      </c>
      <c r="C47" s="64"/>
      <c r="D47" s="64"/>
      <c r="E47" s="64"/>
      <c r="F47" s="62"/>
      <c r="G47" s="62"/>
    </row>
    <row r="48" spans="1:7" ht="12.75" customHeight="1" x14ac:dyDescent="0.2">
      <c r="A48" s="2"/>
      <c r="B48" s="51" t="s">
        <v>97</v>
      </c>
      <c r="C48" s="60" t="s">
        <v>81</v>
      </c>
      <c r="D48" s="60">
        <v>1</v>
      </c>
      <c r="E48" s="60" t="s">
        <v>82</v>
      </c>
      <c r="F48" s="62">
        <v>17215</v>
      </c>
      <c r="G48" s="62">
        <f>(D48*F48)*(1.19)</f>
        <v>20485.849999999999</v>
      </c>
    </row>
    <row r="49" spans="1:7" ht="12.75" customHeight="1" x14ac:dyDescent="0.2">
      <c r="A49" s="2"/>
      <c r="B49" s="63" t="s">
        <v>87</v>
      </c>
      <c r="C49" s="64"/>
      <c r="D49" s="64"/>
      <c r="E49" s="64"/>
      <c r="F49" s="62"/>
      <c r="G49" s="62"/>
    </row>
    <row r="50" spans="1:7" ht="12.75" customHeight="1" x14ac:dyDescent="0.2">
      <c r="A50" s="2"/>
      <c r="B50" s="51" t="s">
        <v>88</v>
      </c>
      <c r="C50" s="60" t="s">
        <v>89</v>
      </c>
      <c r="D50" s="60">
        <v>0.2</v>
      </c>
      <c r="E50" s="60" t="s">
        <v>80</v>
      </c>
      <c r="F50" s="62">
        <v>5500</v>
      </c>
      <c r="G50" s="62">
        <f>(D50*F50)*(1.19)</f>
        <v>1309</v>
      </c>
    </row>
    <row r="51" spans="1:7" ht="13.5" customHeight="1" x14ac:dyDescent="0.2">
      <c r="A51" s="2"/>
      <c r="B51" s="15" t="s">
        <v>35</v>
      </c>
      <c r="C51" s="16"/>
      <c r="D51" s="16"/>
      <c r="E51" s="16"/>
      <c r="F51" s="17"/>
      <c r="G51" s="18">
        <f>SUM(G42:G50)</f>
        <v>799555.04999999993</v>
      </c>
    </row>
    <row r="52" spans="1:7" ht="12" customHeight="1" x14ac:dyDescent="0.2">
      <c r="A52" s="2"/>
      <c r="B52" s="2"/>
      <c r="C52" s="2"/>
      <c r="D52" s="2"/>
      <c r="E52" s="19"/>
      <c r="F52" s="12"/>
      <c r="G52" s="12"/>
    </row>
    <row r="53" spans="1:7" ht="12" customHeight="1" x14ac:dyDescent="0.2">
      <c r="A53" s="2"/>
      <c r="B53" s="9" t="s">
        <v>36</v>
      </c>
      <c r="C53" s="13"/>
      <c r="D53" s="13"/>
      <c r="E53" s="13"/>
      <c r="F53" s="10"/>
      <c r="G53" s="10"/>
    </row>
    <row r="54" spans="1:7" ht="24" customHeight="1" x14ac:dyDescent="0.2">
      <c r="A54" s="2"/>
      <c r="B54" s="14" t="s">
        <v>37</v>
      </c>
      <c r="C54" s="11" t="s">
        <v>29</v>
      </c>
      <c r="D54" s="11" t="s">
        <v>30</v>
      </c>
      <c r="E54" s="14" t="s">
        <v>18</v>
      </c>
      <c r="F54" s="11" t="s">
        <v>19</v>
      </c>
      <c r="G54" s="14" t="s">
        <v>20</v>
      </c>
    </row>
    <row r="55" spans="1:7" ht="12.75" customHeight="1" x14ac:dyDescent="0.2">
      <c r="A55" s="2"/>
      <c r="B55" s="83" t="s">
        <v>90</v>
      </c>
      <c r="C55" s="83" t="s">
        <v>90</v>
      </c>
      <c r="D55" s="83"/>
      <c r="E55" s="83" t="s">
        <v>90</v>
      </c>
      <c r="F55" s="83"/>
      <c r="G55" s="62">
        <f>(D55*F55)</f>
        <v>0</v>
      </c>
    </row>
    <row r="56" spans="1:7" ht="13.5" customHeight="1" x14ac:dyDescent="0.2">
      <c r="A56" s="2"/>
      <c r="B56" s="15" t="s">
        <v>38</v>
      </c>
      <c r="C56" s="16"/>
      <c r="D56" s="16"/>
      <c r="E56" s="16"/>
      <c r="F56" s="17"/>
      <c r="G56" s="18">
        <f>SUM(G55)</f>
        <v>0</v>
      </c>
    </row>
    <row r="57" spans="1:7" ht="12" customHeight="1" x14ac:dyDescent="0.2">
      <c r="A57" s="2"/>
      <c r="B57" s="2"/>
      <c r="C57" s="2"/>
      <c r="D57" s="2"/>
      <c r="E57" s="2"/>
      <c r="F57" s="12"/>
      <c r="G57" s="12"/>
    </row>
    <row r="58" spans="1:7" ht="12" customHeight="1" x14ac:dyDescent="0.2">
      <c r="A58" s="2"/>
      <c r="B58" s="9" t="s">
        <v>39</v>
      </c>
      <c r="C58" s="20"/>
      <c r="D58" s="20"/>
      <c r="E58" s="20"/>
      <c r="F58" s="20"/>
      <c r="G58" s="21">
        <f>G24+G38+G51+G56</f>
        <v>1445630.0499999998</v>
      </c>
    </row>
    <row r="59" spans="1:7" ht="12" customHeight="1" x14ac:dyDescent="0.2">
      <c r="A59" s="2"/>
      <c r="B59" s="22" t="s">
        <v>40</v>
      </c>
      <c r="C59" s="23"/>
      <c r="D59" s="23"/>
      <c r="E59" s="23"/>
      <c r="F59" s="23"/>
      <c r="G59" s="24">
        <f>G58*0.05</f>
        <v>72281.502499999988</v>
      </c>
    </row>
    <row r="60" spans="1:7" ht="12" customHeight="1" x14ac:dyDescent="0.2">
      <c r="A60" s="2"/>
      <c r="B60" s="9" t="s">
        <v>41</v>
      </c>
      <c r="C60" s="20"/>
      <c r="D60" s="20"/>
      <c r="E60" s="20"/>
      <c r="F60" s="20"/>
      <c r="G60" s="21">
        <f>G59+G58</f>
        <v>1517911.5524999998</v>
      </c>
    </row>
    <row r="61" spans="1:7" ht="12" customHeight="1" x14ac:dyDescent="0.2">
      <c r="A61" s="2"/>
      <c r="B61" s="22" t="s">
        <v>42</v>
      </c>
      <c r="C61" s="23"/>
      <c r="D61" s="23"/>
      <c r="E61" s="23"/>
      <c r="F61" s="23"/>
      <c r="G61" s="24">
        <f>G12</f>
        <v>1620000</v>
      </c>
    </row>
    <row r="62" spans="1:7" ht="12" customHeight="1" x14ac:dyDescent="0.2">
      <c r="A62" s="2"/>
      <c r="B62" s="9" t="s">
        <v>43</v>
      </c>
      <c r="C62" s="20"/>
      <c r="D62" s="20"/>
      <c r="E62" s="20"/>
      <c r="F62" s="20"/>
      <c r="G62" s="25">
        <f>G61-G60</f>
        <v>102088.44750000024</v>
      </c>
    </row>
    <row r="63" spans="1:7" ht="12" customHeight="1" x14ac:dyDescent="0.2">
      <c r="A63" s="2"/>
      <c r="B63" s="67" t="s">
        <v>101</v>
      </c>
      <c r="C63" s="68"/>
      <c r="D63" s="68"/>
      <c r="E63" s="68"/>
      <c r="F63" s="68"/>
      <c r="G63" s="26"/>
    </row>
    <row r="64" spans="1:7" ht="12.75" customHeight="1" x14ac:dyDescent="0.2">
      <c r="A64" s="2"/>
      <c r="B64" s="10"/>
      <c r="C64" s="68"/>
      <c r="D64" s="68"/>
      <c r="E64" s="68"/>
      <c r="F64" s="68"/>
      <c r="G64" s="26"/>
    </row>
    <row r="65" spans="1:7" ht="12" customHeight="1" x14ac:dyDescent="0.2">
      <c r="A65" s="2"/>
      <c r="B65" s="69" t="s">
        <v>102</v>
      </c>
      <c r="C65" s="2"/>
      <c r="D65" s="2"/>
      <c r="E65" s="2"/>
      <c r="F65" s="2"/>
      <c r="G65" s="26"/>
    </row>
    <row r="66" spans="1:7" ht="12" customHeight="1" x14ac:dyDescent="0.2">
      <c r="A66" s="2"/>
      <c r="B66" s="67" t="s">
        <v>44</v>
      </c>
      <c r="C66" s="2"/>
      <c r="D66" s="2"/>
      <c r="E66" s="2"/>
      <c r="F66" s="2"/>
      <c r="G66" s="26"/>
    </row>
    <row r="67" spans="1:7" ht="12" customHeight="1" x14ac:dyDescent="0.2">
      <c r="A67" s="2"/>
      <c r="B67" s="67" t="s">
        <v>45</v>
      </c>
      <c r="C67" s="2"/>
      <c r="D67" s="2"/>
      <c r="E67" s="2"/>
      <c r="F67" s="2"/>
      <c r="G67" s="26"/>
    </row>
    <row r="68" spans="1:7" ht="12" customHeight="1" x14ac:dyDescent="0.2">
      <c r="A68" s="2"/>
      <c r="B68" s="67" t="s">
        <v>46</v>
      </c>
      <c r="C68" s="2"/>
      <c r="D68" s="2"/>
      <c r="E68" s="2"/>
      <c r="F68" s="2"/>
      <c r="G68" s="26"/>
    </row>
    <row r="69" spans="1:7" ht="12" customHeight="1" x14ac:dyDescent="0.2">
      <c r="A69" s="2"/>
      <c r="B69" s="67" t="s">
        <v>47</v>
      </c>
      <c r="C69" s="2"/>
      <c r="D69" s="2"/>
      <c r="E69" s="2"/>
      <c r="F69" s="2"/>
      <c r="G69" s="26"/>
    </row>
    <row r="70" spans="1:7" ht="12" customHeight="1" x14ac:dyDescent="0.2">
      <c r="A70" s="2"/>
      <c r="B70" s="67" t="s">
        <v>48</v>
      </c>
      <c r="C70" s="2"/>
      <c r="D70" s="2"/>
      <c r="E70" s="2"/>
      <c r="F70" s="2"/>
      <c r="G70" s="26"/>
    </row>
    <row r="71" spans="1:7" ht="12.75" customHeight="1" x14ac:dyDescent="0.2">
      <c r="A71" s="2"/>
      <c r="B71" s="67" t="s">
        <v>49</v>
      </c>
      <c r="C71" s="2"/>
      <c r="D71" s="2"/>
      <c r="E71" s="2"/>
      <c r="F71" s="2"/>
      <c r="G71" s="26"/>
    </row>
    <row r="72" spans="1:7" ht="12.75" customHeight="1" x14ac:dyDescent="0.2">
      <c r="A72" s="2"/>
      <c r="B72" s="10"/>
      <c r="C72" s="2"/>
      <c r="D72" s="2"/>
      <c r="E72" s="2"/>
      <c r="F72" s="2"/>
      <c r="G72" s="26"/>
    </row>
    <row r="73" spans="1:7" ht="15" customHeight="1" x14ac:dyDescent="0.2">
      <c r="A73" s="2"/>
      <c r="B73" s="70" t="s">
        <v>50</v>
      </c>
      <c r="C73" s="71"/>
      <c r="D73" s="72"/>
      <c r="E73" s="73"/>
      <c r="F73" s="73"/>
      <c r="G73" s="26"/>
    </row>
    <row r="74" spans="1:7" ht="12" customHeight="1" x14ac:dyDescent="0.2">
      <c r="A74" s="2"/>
      <c r="B74" s="74" t="s">
        <v>37</v>
      </c>
      <c r="C74" s="74" t="s">
        <v>51</v>
      </c>
      <c r="D74" s="75" t="s">
        <v>52</v>
      </c>
      <c r="E74" s="73"/>
      <c r="F74" s="73"/>
      <c r="G74" s="26"/>
    </row>
    <row r="75" spans="1:7" ht="12" customHeight="1" x14ac:dyDescent="0.2">
      <c r="A75" s="2"/>
      <c r="B75" s="84" t="s">
        <v>53</v>
      </c>
      <c r="C75" s="85">
        <f>G24</f>
        <v>60000</v>
      </c>
      <c r="D75" s="86">
        <f>(C75/C81)</f>
        <v>3.9527994830252149E-2</v>
      </c>
      <c r="E75" s="73"/>
      <c r="F75" s="73"/>
      <c r="G75" s="26"/>
    </row>
    <row r="76" spans="1:7" ht="12" customHeight="1" x14ac:dyDescent="0.2">
      <c r="A76" s="2"/>
      <c r="B76" s="84" t="s">
        <v>54</v>
      </c>
      <c r="C76" s="85">
        <v>0</v>
      </c>
      <c r="D76" s="86">
        <v>0</v>
      </c>
      <c r="E76" s="73"/>
      <c r="F76" s="73"/>
      <c r="G76" s="26"/>
    </row>
    <row r="77" spans="1:7" ht="12" customHeight="1" x14ac:dyDescent="0.2">
      <c r="A77" s="2"/>
      <c r="B77" s="84" t="s">
        <v>55</v>
      </c>
      <c r="C77" s="85">
        <f>G38</f>
        <v>586075</v>
      </c>
      <c r="D77" s="86">
        <f>(C77/C81)</f>
        <v>0.38610615950233379</v>
      </c>
      <c r="E77" s="73"/>
      <c r="F77" s="73"/>
      <c r="G77" s="26"/>
    </row>
    <row r="78" spans="1:7" ht="12" customHeight="1" x14ac:dyDescent="0.2">
      <c r="A78" s="2"/>
      <c r="B78" s="84" t="s">
        <v>28</v>
      </c>
      <c r="C78" s="85">
        <f>G51</f>
        <v>799555.04999999993</v>
      </c>
      <c r="D78" s="86">
        <f>(C78/C81)</f>
        <v>0.52674679804836655</v>
      </c>
      <c r="E78" s="73"/>
      <c r="F78" s="73"/>
      <c r="G78" s="26"/>
    </row>
    <row r="79" spans="1:7" ht="12" customHeight="1" x14ac:dyDescent="0.2">
      <c r="A79" s="2"/>
      <c r="B79" s="84" t="s">
        <v>56</v>
      </c>
      <c r="C79" s="87">
        <v>0</v>
      </c>
      <c r="D79" s="86">
        <f>(C79/C81)</f>
        <v>0</v>
      </c>
      <c r="E79" s="76"/>
      <c r="F79" s="76"/>
      <c r="G79" s="26"/>
    </row>
    <row r="80" spans="1:7" ht="12" customHeight="1" x14ac:dyDescent="0.2">
      <c r="A80" s="2"/>
      <c r="B80" s="84" t="s">
        <v>57</v>
      </c>
      <c r="C80" s="87">
        <f>G59</f>
        <v>72281.502499999988</v>
      </c>
      <c r="D80" s="86">
        <f>(C80/C81)</f>
        <v>4.7619047619047616E-2</v>
      </c>
      <c r="E80" s="76"/>
      <c r="F80" s="76"/>
      <c r="G80" s="26"/>
    </row>
    <row r="81" spans="1:7" ht="12.75" customHeight="1" x14ac:dyDescent="0.2">
      <c r="A81" s="2"/>
      <c r="B81" s="74" t="s">
        <v>58</v>
      </c>
      <c r="C81" s="77">
        <f>SUM(C75:C80)</f>
        <v>1517911.5524999998</v>
      </c>
      <c r="D81" s="78">
        <f>SUM(D75:D80)</f>
        <v>1.0000000000000002</v>
      </c>
      <c r="E81" s="76"/>
      <c r="F81" s="76"/>
      <c r="G81" s="26"/>
    </row>
    <row r="82" spans="1:7" ht="12" customHeight="1" x14ac:dyDescent="0.2">
      <c r="A82" s="2"/>
      <c r="B82" s="10"/>
      <c r="C82" s="68"/>
      <c r="D82" s="68"/>
      <c r="E82" s="68"/>
      <c r="F82" s="68"/>
      <c r="G82" s="26"/>
    </row>
    <row r="83" spans="1:7" ht="12.75" customHeight="1" x14ac:dyDescent="0.2">
      <c r="A83" s="2"/>
      <c r="B83" s="79"/>
      <c r="C83" s="68"/>
      <c r="D83" s="68"/>
      <c r="E83" s="68"/>
      <c r="F83" s="68"/>
      <c r="G83" s="26"/>
    </row>
    <row r="84" spans="1:7" ht="12" customHeight="1" x14ac:dyDescent="0.2">
      <c r="A84" s="2"/>
      <c r="B84" s="80"/>
      <c r="C84" s="81" t="s">
        <v>59</v>
      </c>
      <c r="D84" s="80"/>
      <c r="E84" s="80"/>
      <c r="F84" s="76"/>
      <c r="G84" s="26"/>
    </row>
    <row r="85" spans="1:7" ht="12" customHeight="1" x14ac:dyDescent="0.2">
      <c r="A85" s="2"/>
      <c r="B85" s="88" t="s">
        <v>103</v>
      </c>
      <c r="C85" s="89">
        <v>7000</v>
      </c>
      <c r="D85" s="89">
        <v>9000</v>
      </c>
      <c r="E85" s="89">
        <v>11000</v>
      </c>
      <c r="F85" s="82"/>
      <c r="G85" s="27"/>
    </row>
    <row r="86" spans="1:7" ht="12.75" customHeight="1" x14ac:dyDescent="0.2">
      <c r="A86" s="2"/>
      <c r="B86" s="88" t="s">
        <v>104</v>
      </c>
      <c r="C86" s="90">
        <f>(G60/C85)</f>
        <v>216.84450749999996</v>
      </c>
      <c r="D86" s="90">
        <f>(G60/D85)</f>
        <v>168.65683916666663</v>
      </c>
      <c r="E86" s="90">
        <f>(G60/E85)</f>
        <v>137.99195931818178</v>
      </c>
      <c r="F86" s="82"/>
      <c r="G86" s="27"/>
    </row>
    <row r="87" spans="1:7" ht="15.6" customHeight="1" x14ac:dyDescent="0.2">
      <c r="A87" s="2"/>
      <c r="B87" s="67" t="s">
        <v>60</v>
      </c>
      <c r="C87" s="2"/>
      <c r="D87" s="2"/>
      <c r="E87" s="2"/>
      <c r="F87" s="2"/>
      <c r="G87" s="2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dcterms:created xsi:type="dcterms:W3CDTF">2020-11-27T12:49:26Z</dcterms:created>
  <dcterms:modified xsi:type="dcterms:W3CDTF">2022-06-20T00:30:55Z</dcterms:modified>
</cp:coreProperties>
</file>