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A3D1446CB9D27CBF99616941C301C34DE446462C" xr6:coauthVersionLast="47" xr6:coauthVersionMax="47" xr10:uidLastSave="{00000000-0000-0000-0000-000000000000}"/>
  <bookViews>
    <workbookView xWindow="0" yWindow="0" windowWidth="17685" windowHeight="11700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F23" i="1" l="1"/>
  <c r="G23" i="1" s="1"/>
  <c r="F22" i="1"/>
  <c r="G22" i="1" s="1"/>
  <c r="G21" i="1"/>
  <c r="G44" i="1"/>
  <c r="G43" i="1"/>
  <c r="G45" i="1" s="1"/>
  <c r="G41" i="1"/>
  <c r="G49" i="1"/>
  <c r="G24" i="1" l="1"/>
  <c r="C70" i="1" s="1"/>
  <c r="C71" i="1"/>
  <c r="G34" i="1" l="1"/>
  <c r="G36" i="1" s="1"/>
  <c r="G35" i="1"/>
  <c r="G33" i="1"/>
  <c r="C72" i="1" l="1"/>
  <c r="G51" i="1"/>
  <c r="C74" i="1" s="1"/>
  <c r="G12" i="1" l="1"/>
  <c r="G56" i="1" s="1"/>
  <c r="C73" i="1" l="1"/>
  <c r="G53" i="1"/>
  <c r="G54" i="1" s="1"/>
  <c r="G55" i="1" l="1"/>
  <c r="G57" i="1" s="1"/>
  <c r="C75" i="1"/>
  <c r="C76" i="1" s="1"/>
  <c r="D73" i="1" l="1"/>
  <c r="D70" i="1"/>
  <c r="D74" i="1"/>
  <c r="D72" i="1"/>
  <c r="D75" i="1"/>
  <c r="E81" i="1"/>
  <c r="D81" i="1"/>
  <c r="C81" i="1"/>
  <c r="D76" i="1" l="1"/>
</calcChain>
</file>

<file path=xl/sharedStrings.xml><?xml version="1.0" encoding="utf-8"?>
<sst xmlns="http://schemas.openxmlformats.org/spreadsheetml/2006/main" count="126" uniqueCount="96">
  <si>
    <t>RUBRO O CULTIVO</t>
  </si>
  <si>
    <t>AVENA SUPLEMENTARIA</t>
  </si>
  <si>
    <t>RENDIMIENTO FARDOS/HA)</t>
  </si>
  <si>
    <t>VARIEDAD</t>
  </si>
  <si>
    <t>URANO</t>
  </si>
  <si>
    <t>FECHA ESTIMADA  PRECIO VENTA</t>
  </si>
  <si>
    <t>NOVIEMBRE 2022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</si>
  <si>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</si>
  <si>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</si>
  <si>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</si>
  <si>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</si>
  <si>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</si>
  <si>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</si>
  <si>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</si>
  <si>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</si>
  <si>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</si>
  <si>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PREDIO</t>
  </si>
  <si>
    <t>COMUNA/LOCALIDAD</t>
  </si>
  <si>
    <t>EL CARMEN-SAN IGNACIO</t>
  </si>
  <si>
    <t>FECHA DE COSECHA</t>
  </si>
  <si>
    <t>SEPTIEMBRE-NOVIEMBRE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</si>
  <si>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</si>
  <si>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</si>
  <si>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</si>
  <si>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</si>
  <si>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</si>
  <si>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</si>
  <si>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</si>
  <si>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</si>
  <si>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</si>
  <si>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</si>
  <si>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</si>
  <si>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Barbecho químico</t>
  </si>
  <si>
    <t>JH</t>
  </si>
  <si>
    <t>Mayo</t>
  </si>
  <si>
    <t>Siembra</t>
  </si>
  <si>
    <t>Acarreo fardos</t>
  </si>
  <si>
    <t>Diciembre</t>
  </si>
  <si>
    <t>Subtotal Jornadas Hombre</t>
  </si>
  <si>
    <t>JORNADAS ANIMAL</t>
  </si>
  <si>
    <t>Subtotal Jornadas Animal</t>
  </si>
  <si>
    <t>MAQUINARIA</t>
  </si>
  <si>
    <t xml:space="preserve">Aradura </t>
  </si>
  <si>
    <t>JM</t>
  </si>
  <si>
    <t>Abril</t>
  </si>
  <si>
    <t>Rastraje</t>
  </si>
  <si>
    <t>corte e hilerado</t>
  </si>
  <si>
    <t>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</si>
  <si>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</si>
  <si>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</si>
  <si>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</si>
  <si>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</si>
  <si>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</si>
  <si>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</si>
  <si>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 avena URANO</t>
  </si>
  <si>
    <t>kg</t>
  </si>
  <si>
    <t>abril-mayo</t>
  </si>
  <si>
    <t>FERTILIZANTES</t>
  </si>
  <si>
    <t>mezcla 11-30-11</t>
  </si>
  <si>
    <t>Kg</t>
  </si>
  <si>
    <t>mayo-junio</t>
  </si>
  <si>
    <t>urea</t>
  </si>
  <si>
    <t>septiembre-octubre</t>
  </si>
  <si>
    <t>Subtotal Insumos</t>
  </si>
  <si>
    <t>OTROS</t>
  </si>
  <si>
    <t>Item</t>
  </si>
  <si>
    <t>Enfardado</t>
  </si>
  <si>
    <t>unidad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</si>
  <si>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</si>
  <si>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</si>
  <si>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</si>
  <si>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</si>
  <si>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</si>
  <si>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</si>
  <si>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</si>
  <si>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</si>
  <si>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</si>
  <si>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</si>
  <si>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</si>
  <si>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</si>
  <si>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</si>
  <si>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</si>
  <si>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</si>
  <si>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</si>
  <si>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</si>
  <si>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</si>
  <si>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</si>
  <si>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</si>
  <si>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</si>
  <si>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</si>
  <si>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</si>
  <si>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</si>
  <si>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($/fardos)</t>
  </si>
  <si>
    <t>Rendimiento (fardos/hà)</t>
  </si>
  <si>
    <t>Costo unitario ($/fardo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</si>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</sst>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0.0"/>
    <numFmt numFmtId="170" formatCode="0.000"/>
  </numFmts>
  <fonts count="2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23" fillId="0" borderId="22"/>
    <xf numFmtId="164" fontId="24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8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7" fillId="3" borderId="57" xfId="0" applyNumberFormat="1" applyFont="1" applyFill="1" applyBorder="1" applyAlignment="1">
      <alignment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vertical="center"/>
    </xf>
    <xf numFmtId="3" fontId="7" fillId="3" borderId="57" xfId="0" applyNumberFormat="1" applyFont="1" applyFill="1" applyBorder="1" applyAlignment="1">
      <alignment vertical="center"/>
    </xf>
    <xf numFmtId="49" fontId="1" fillId="3" borderId="58" xfId="0" applyNumberFormat="1" applyFont="1" applyFill="1" applyBorder="1" applyAlignment="1">
      <alignment horizontal="center" vertical="center"/>
    </xf>
    <xf numFmtId="49" fontId="10" fillId="5" borderId="59" xfId="0" applyNumberFormat="1" applyFont="1" applyFill="1" applyBorder="1" applyAlignment="1">
      <alignment wrapText="1"/>
    </xf>
    <xf numFmtId="49" fontId="1" fillId="3" borderId="58" xfId="0" applyNumberFormat="1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/>
    </xf>
    <xf numFmtId="3" fontId="4" fillId="2" borderId="59" xfId="0" applyNumberFormat="1" applyFont="1" applyFill="1" applyBorder="1"/>
    <xf numFmtId="0" fontId="4" fillId="2" borderId="59" xfId="0" applyFont="1" applyFill="1" applyBorder="1" applyAlignment="1">
      <alignment horizontal="center" wrapText="1"/>
    </xf>
    <xf numFmtId="166" fontId="4" fillId="2" borderId="59" xfId="0" applyNumberFormat="1" applyFont="1" applyFill="1" applyBorder="1"/>
    <xf numFmtId="0" fontId="20" fillId="0" borderId="0" xfId="0" applyNumberFormat="1" applyFont="1"/>
    <xf numFmtId="0" fontId="21" fillId="0" borderId="56" xfId="0" applyFont="1" applyBorder="1" applyAlignment="1">
      <alignment horizontal="left" wrapText="1"/>
    </xf>
    <xf numFmtId="0" fontId="22" fillId="0" borderId="56" xfId="0" applyFont="1" applyBorder="1" applyAlignment="1">
      <alignment horizontal="center"/>
    </xf>
    <xf numFmtId="0" fontId="21" fillId="0" borderId="56" xfId="0" applyFont="1" applyBorder="1" applyAlignment="1">
      <alignment horizontal="center"/>
    </xf>
    <xf numFmtId="3" fontId="22" fillId="0" borderId="56" xfId="0" applyNumberFormat="1" applyFont="1" applyBorder="1"/>
    <xf numFmtId="0" fontId="21" fillId="0" borderId="56" xfId="0" applyFont="1" applyBorder="1" applyAlignment="1">
      <alignment horizontal="left"/>
    </xf>
    <xf numFmtId="169" fontId="21" fillId="0" borderId="56" xfId="0" applyNumberFormat="1" applyFont="1" applyBorder="1" applyAlignment="1">
      <alignment horizontal="center"/>
    </xf>
    <xf numFmtId="3" fontId="21" fillId="0" borderId="56" xfId="0" applyNumberFormat="1" applyFont="1" applyBorder="1" applyAlignment="1">
      <alignment horizontal="right"/>
    </xf>
    <xf numFmtId="3" fontId="22" fillId="0" borderId="56" xfId="1" applyNumberFormat="1" applyFont="1" applyBorder="1" applyAlignment="1">
      <alignment horizontal="right"/>
    </xf>
    <xf numFmtId="170" fontId="21" fillId="0" borderId="56" xfId="0" applyNumberFormat="1" applyFont="1" applyBorder="1" applyAlignment="1">
      <alignment horizontal="center"/>
    </xf>
    <xf numFmtId="164" fontId="14" fillId="8" borderId="54" xfId="2" applyFont="1" applyFill="1" applyBorder="1" applyAlignment="1">
      <alignment vertical="center"/>
    </xf>
    <xf numFmtId="164" fontId="14" fillId="8" borderId="55" xfId="2" applyFont="1" applyFill="1" applyBorder="1" applyAlignment="1">
      <alignment vertical="center"/>
    </xf>
    <xf numFmtId="164" fontId="14" fillId="8" borderId="39" xfId="2" applyFont="1" applyFill="1" applyBorder="1" applyAlignment="1">
      <alignment vertical="center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2"/>
  <sheetViews>
    <sheetView showGridLines="0" tabSelected="1" topLeftCell="B25" zoomScale="110" zoomScaleNormal="110" workbookViewId="0">
      <selection activeCell="D35" sqref="D3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3" t="s">
        <v>2</v>
      </c>
      <c r="F9" s="154"/>
      <c r="G9" s="9">
        <v>300</v>
      </c>
    </row>
    <row r="10" spans="1:7" ht="38.25" customHeight="1">
      <c r="A10" s="5"/>
      <c r="B10" s="10" t="s">
        <v>3</v>
      </c>
      <c r="C10" s="11" t="s">
        <v>4</v>
      </c>
      <c r="D10" s="12"/>
      <c r="E10" s="151" t="s">
        <v>5</v>
      </c>
      <c r="F10" s="152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51" t="s">
        <v>9</v>
      </c>
      <c r="F11" s="152"/>
      <c r="G11" s="14">
        <v>3500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1050000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51" t="s">
        <v>15</v>
      </c>
      <c r="F13" s="152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51" t="s">
        <v>19</v>
      </c>
      <c r="F14" s="152"/>
      <c r="G14" s="13" t="s">
        <v>20</v>
      </c>
    </row>
    <row r="15" spans="1:7" ht="25.5" customHeight="1">
      <c r="A15" s="5"/>
      <c r="B15" s="10" t="s">
        <v>21</v>
      </c>
      <c r="C15" s="19">
        <v>44718</v>
      </c>
      <c r="D15" s="12"/>
      <c r="E15" s="157" t="s">
        <v>22</v>
      </c>
      <c r="F15" s="158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5" t="s">
        <v>24</v>
      </c>
      <c r="C17" s="156"/>
      <c r="D17" s="156"/>
      <c r="E17" s="156"/>
      <c r="F17" s="156"/>
      <c r="G17" s="156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2.75" customHeight="1">
      <c r="A21" s="25"/>
      <c r="B21" s="137" t="s">
        <v>32</v>
      </c>
      <c r="C21" s="138" t="s">
        <v>33</v>
      </c>
      <c r="D21" s="138">
        <v>0.5</v>
      </c>
      <c r="E21" s="139" t="s">
        <v>34</v>
      </c>
      <c r="F21" s="140">
        <v>18000</v>
      </c>
      <c r="G21" s="140">
        <f>(D21*F21)</f>
        <v>9000</v>
      </c>
    </row>
    <row r="22" spans="1:7" ht="12.75" customHeight="1">
      <c r="A22" s="25"/>
      <c r="B22" s="141" t="s">
        <v>35</v>
      </c>
      <c r="C22" s="138" t="s">
        <v>33</v>
      </c>
      <c r="D22" s="138">
        <v>0.5</v>
      </c>
      <c r="E22" s="139" t="s">
        <v>34</v>
      </c>
      <c r="F22" s="140">
        <f>F21</f>
        <v>18000</v>
      </c>
      <c r="G22" s="140">
        <f>(D22*F22)</f>
        <v>9000</v>
      </c>
    </row>
    <row r="23" spans="1:7" ht="25.5" customHeight="1">
      <c r="A23" s="25"/>
      <c r="B23" s="141" t="s">
        <v>36</v>
      </c>
      <c r="C23" s="139" t="s">
        <v>33</v>
      </c>
      <c r="D23" s="139">
        <v>1</v>
      </c>
      <c r="E23" s="139" t="s">
        <v>37</v>
      </c>
      <c r="F23" s="140">
        <f>F22</f>
        <v>18000</v>
      </c>
      <c r="G23" s="140">
        <f>(D23*F23)</f>
        <v>18000</v>
      </c>
    </row>
    <row r="24" spans="1:7" ht="12.75" customHeight="1">
      <c r="A24" s="25"/>
      <c r="B24" s="33" t="s">
        <v>38</v>
      </c>
      <c r="C24" s="34"/>
      <c r="D24" s="34"/>
      <c r="E24" s="34"/>
      <c r="F24" s="35"/>
      <c r="G24" s="36">
        <f>SUM(G21:G23)</f>
        <v>36000</v>
      </c>
    </row>
    <row r="25" spans="1:7" ht="12" customHeight="1">
      <c r="A25" s="2"/>
      <c r="B25" s="26"/>
      <c r="C25" s="28"/>
      <c r="D25" s="28"/>
      <c r="E25" s="28"/>
      <c r="F25" s="37"/>
      <c r="G25" s="37"/>
    </row>
    <row r="26" spans="1:7" ht="12" customHeight="1">
      <c r="A26" s="5"/>
      <c r="B26" s="38" t="s">
        <v>39</v>
      </c>
      <c r="C26" s="39"/>
      <c r="D26" s="40"/>
      <c r="E26" s="40"/>
      <c r="F26" s="41"/>
      <c r="G26" s="41"/>
    </row>
    <row r="27" spans="1:7" ht="24" customHeight="1">
      <c r="A27" s="5"/>
      <c r="B27" s="42" t="s">
        <v>26</v>
      </c>
      <c r="C27" s="43" t="s">
        <v>27</v>
      </c>
      <c r="D27" s="43" t="s">
        <v>28</v>
      </c>
      <c r="E27" s="42" t="s">
        <v>29</v>
      </c>
      <c r="F27" s="43" t="s">
        <v>30</v>
      </c>
      <c r="G27" s="42" t="s">
        <v>31</v>
      </c>
    </row>
    <row r="28" spans="1:7" ht="12" customHeight="1">
      <c r="A28" s="5"/>
      <c r="B28" s="44"/>
      <c r="C28" s="45"/>
      <c r="D28" s="45"/>
      <c r="E28" s="45"/>
      <c r="F28" s="44"/>
      <c r="G28" s="44"/>
    </row>
    <row r="29" spans="1:7" ht="12" customHeight="1">
      <c r="A29" s="5"/>
      <c r="B29" s="46" t="s">
        <v>40</v>
      </c>
      <c r="C29" s="47"/>
      <c r="D29" s="47"/>
      <c r="E29" s="47"/>
      <c r="F29" s="48"/>
      <c r="G29" s="48"/>
    </row>
    <row r="30" spans="1:7" ht="12" customHeight="1">
      <c r="A30" s="2"/>
      <c r="B30" s="49"/>
      <c r="C30" s="50"/>
      <c r="D30" s="50"/>
      <c r="E30" s="50"/>
      <c r="F30" s="51"/>
      <c r="G30" s="51"/>
    </row>
    <row r="31" spans="1:7" ht="12" customHeight="1">
      <c r="A31" s="5"/>
      <c r="B31" s="38" t="s">
        <v>41</v>
      </c>
      <c r="C31" s="39"/>
      <c r="D31" s="40"/>
      <c r="E31" s="40"/>
      <c r="F31" s="41"/>
      <c r="G31" s="41"/>
    </row>
    <row r="32" spans="1:7" ht="24" customHeight="1">
      <c r="A32" s="5"/>
      <c r="B32" s="52" t="s">
        <v>26</v>
      </c>
      <c r="C32" s="52" t="s">
        <v>27</v>
      </c>
      <c r="D32" s="52" t="s">
        <v>28</v>
      </c>
      <c r="E32" s="52" t="s">
        <v>29</v>
      </c>
      <c r="F32" s="53" t="s">
        <v>30</v>
      </c>
      <c r="G32" s="52" t="s">
        <v>31</v>
      </c>
    </row>
    <row r="33" spans="1:11" ht="12.75" customHeight="1">
      <c r="A33" s="25"/>
      <c r="B33" s="141" t="s">
        <v>42</v>
      </c>
      <c r="C33" s="139" t="s">
        <v>43</v>
      </c>
      <c r="D33" s="145">
        <v>0.125</v>
      </c>
      <c r="E33" s="139" t="s">
        <v>44</v>
      </c>
      <c r="F33" s="143">
        <v>296000</v>
      </c>
      <c r="G33" s="144">
        <f>F33*D33</f>
        <v>37000</v>
      </c>
    </row>
    <row r="34" spans="1:11" ht="12.75" customHeight="1">
      <c r="A34" s="25"/>
      <c r="B34" s="141" t="s">
        <v>45</v>
      </c>
      <c r="C34" s="139" t="s">
        <v>43</v>
      </c>
      <c r="D34" s="145">
        <v>0.15</v>
      </c>
      <c r="E34" s="139" t="s">
        <v>44</v>
      </c>
      <c r="F34" s="143">
        <v>240000</v>
      </c>
      <c r="G34" s="144">
        <f t="shared" ref="G34:G35" si="0">F34*D34</f>
        <v>36000</v>
      </c>
    </row>
    <row r="35" spans="1:11" ht="12.75" customHeight="1">
      <c r="A35" s="83"/>
      <c r="B35" s="141" t="s">
        <v>46</v>
      </c>
      <c r="C35" s="139" t="s">
        <v>43</v>
      </c>
      <c r="D35" s="145">
        <v>0.125</v>
      </c>
      <c r="E35" s="139" t="s">
        <v>47</v>
      </c>
      <c r="F35" s="143">
        <v>400000</v>
      </c>
      <c r="G35" s="144">
        <f t="shared" si="0"/>
        <v>50000</v>
      </c>
    </row>
    <row r="36" spans="1:11" ht="12.75" customHeight="1">
      <c r="A36" s="5"/>
      <c r="B36" s="125" t="s">
        <v>48</v>
      </c>
      <c r="C36" s="126"/>
      <c r="D36" s="126"/>
      <c r="E36" s="126"/>
      <c r="F36" s="127"/>
      <c r="G36" s="128">
        <f>SUM(G33:G35)</f>
        <v>123000</v>
      </c>
    </row>
    <row r="37" spans="1:11" ht="12" customHeight="1">
      <c r="A37" s="2"/>
      <c r="B37" s="49"/>
      <c r="C37" s="50"/>
      <c r="D37" s="50"/>
      <c r="E37" s="50"/>
      <c r="F37" s="51"/>
      <c r="G37" s="51"/>
    </row>
    <row r="38" spans="1:11" ht="12" customHeight="1">
      <c r="A38" s="5"/>
      <c r="B38" s="38" t="s">
        <v>49</v>
      </c>
      <c r="C38" s="39"/>
      <c r="D38" s="40"/>
      <c r="E38" s="40"/>
      <c r="F38" s="41"/>
      <c r="G38" s="41"/>
    </row>
    <row r="39" spans="1:11" ht="24" customHeight="1">
      <c r="A39" s="5"/>
      <c r="B39" s="53" t="s">
        <v>50</v>
      </c>
      <c r="C39" s="53" t="s">
        <v>51</v>
      </c>
      <c r="D39" s="53" t="s">
        <v>52</v>
      </c>
      <c r="E39" s="53" t="s">
        <v>29</v>
      </c>
      <c r="F39" s="53" t="s">
        <v>30</v>
      </c>
      <c r="G39" s="53" t="s">
        <v>31</v>
      </c>
      <c r="K39" s="124"/>
    </row>
    <row r="40" spans="1:11" ht="12.75" customHeight="1">
      <c r="A40" s="25"/>
      <c r="B40" s="54" t="s">
        <v>53</v>
      </c>
      <c r="C40" s="55"/>
      <c r="D40" s="55"/>
      <c r="E40" s="55"/>
      <c r="F40" s="55"/>
      <c r="G40" s="55"/>
      <c r="K40" s="124"/>
    </row>
    <row r="41" spans="1:11" ht="12.75" customHeight="1">
      <c r="A41" s="25"/>
      <c r="B41" s="16" t="s">
        <v>54</v>
      </c>
      <c r="C41" s="56" t="s">
        <v>55</v>
      </c>
      <c r="D41" s="57">
        <v>120</v>
      </c>
      <c r="E41" s="56" t="s">
        <v>56</v>
      </c>
      <c r="F41" s="58">
        <v>571</v>
      </c>
      <c r="G41" s="58">
        <f>(D41*F41)</f>
        <v>68520</v>
      </c>
    </row>
    <row r="42" spans="1:11" ht="12.75" customHeight="1">
      <c r="A42" s="25"/>
      <c r="B42" s="59" t="s">
        <v>57</v>
      </c>
      <c r="C42" s="60"/>
      <c r="D42" s="17"/>
      <c r="E42" s="60"/>
      <c r="F42" s="58"/>
      <c r="G42" s="58"/>
    </row>
    <row r="43" spans="1:11" ht="12.75" customHeight="1">
      <c r="A43" s="25"/>
      <c r="B43" s="16" t="s">
        <v>58</v>
      </c>
      <c r="C43" s="56" t="s">
        <v>59</v>
      </c>
      <c r="D43" s="57">
        <v>150</v>
      </c>
      <c r="E43" s="56" t="s">
        <v>60</v>
      </c>
      <c r="F43" s="58">
        <v>1000</v>
      </c>
      <c r="G43" s="58">
        <f t="shared" ref="G43:G44" si="1">(D43*F43)</f>
        <v>150000</v>
      </c>
    </row>
    <row r="44" spans="1:11" ht="12.75" customHeight="1">
      <c r="A44" s="25"/>
      <c r="B44" s="16" t="s">
        <v>61</v>
      </c>
      <c r="C44" s="56" t="s">
        <v>55</v>
      </c>
      <c r="D44" s="57">
        <v>100</v>
      </c>
      <c r="E44" s="56" t="s">
        <v>62</v>
      </c>
      <c r="F44" s="58">
        <v>1000</v>
      </c>
      <c r="G44" s="58">
        <f t="shared" si="1"/>
        <v>100000</v>
      </c>
    </row>
    <row r="45" spans="1:11" ht="13.5" customHeight="1">
      <c r="A45" s="5"/>
      <c r="B45" s="61" t="s">
        <v>63</v>
      </c>
      <c r="C45" s="62"/>
      <c r="D45" s="62"/>
      <c r="E45" s="62"/>
      <c r="F45" s="63"/>
      <c r="G45" s="64">
        <f>SUM(G40:G44)</f>
        <v>318520</v>
      </c>
    </row>
    <row r="46" spans="1:11" ht="12" customHeight="1">
      <c r="A46" s="2"/>
      <c r="B46" s="49"/>
      <c r="C46" s="50"/>
      <c r="D46" s="50"/>
      <c r="E46" s="65"/>
      <c r="F46" s="51"/>
      <c r="G46" s="51"/>
    </row>
    <row r="47" spans="1:11" ht="12" customHeight="1">
      <c r="A47" s="5"/>
      <c r="B47" s="38" t="s">
        <v>64</v>
      </c>
      <c r="C47" s="39"/>
      <c r="D47" s="40"/>
      <c r="E47" s="40"/>
      <c r="F47" s="41"/>
      <c r="G47" s="41"/>
    </row>
    <row r="48" spans="1:11" ht="24" customHeight="1">
      <c r="A48" s="5"/>
      <c r="B48" s="129" t="s">
        <v>65</v>
      </c>
      <c r="C48" s="131" t="s">
        <v>51</v>
      </c>
      <c r="D48" s="131" t="s">
        <v>52</v>
      </c>
      <c r="E48" s="129" t="s">
        <v>29</v>
      </c>
      <c r="F48" s="131" t="s">
        <v>30</v>
      </c>
      <c r="G48" s="129" t="s">
        <v>31</v>
      </c>
    </row>
    <row r="49" spans="1:8" ht="24" customHeight="1">
      <c r="A49" s="83"/>
      <c r="B49" s="141" t="s">
        <v>66</v>
      </c>
      <c r="C49" s="139" t="s">
        <v>67</v>
      </c>
      <c r="D49" s="142">
        <v>300</v>
      </c>
      <c r="E49" s="139" t="s">
        <v>37</v>
      </c>
      <c r="F49" s="143">
        <v>800</v>
      </c>
      <c r="G49" s="144">
        <f>D49*F49</f>
        <v>240000</v>
      </c>
      <c r="H49" s="136"/>
    </row>
    <row r="50" spans="1:8" ht="19.5" customHeight="1">
      <c r="A50" s="25"/>
      <c r="B50" s="130" t="s">
        <v>68</v>
      </c>
      <c r="C50" s="132"/>
      <c r="D50" s="133"/>
      <c r="E50" s="134"/>
      <c r="F50" s="135"/>
      <c r="G50" s="133"/>
    </row>
    <row r="51" spans="1:8" ht="13.5" customHeight="1">
      <c r="A51" s="5"/>
      <c r="B51" s="66" t="s">
        <v>69</v>
      </c>
      <c r="C51" s="67"/>
      <c r="D51" s="67"/>
      <c r="E51" s="67"/>
      <c r="F51" s="68"/>
      <c r="G51" s="69">
        <f>SUM(G49:G50)</f>
        <v>240000</v>
      </c>
    </row>
    <row r="52" spans="1:8" ht="12" customHeight="1">
      <c r="A52" s="2"/>
      <c r="B52" s="86"/>
      <c r="C52" s="86"/>
      <c r="D52" s="86"/>
      <c r="E52" s="86"/>
      <c r="F52" s="87"/>
      <c r="G52" s="87"/>
    </row>
    <row r="53" spans="1:8" ht="12" customHeight="1">
      <c r="A53" s="83"/>
      <c r="B53" s="88" t="s">
        <v>70</v>
      </c>
      <c r="C53" s="89"/>
      <c r="D53" s="89"/>
      <c r="E53" s="89"/>
      <c r="F53" s="89"/>
      <c r="G53" s="90">
        <f>G24+G36+G45+G51+G28</f>
        <v>717520</v>
      </c>
    </row>
    <row r="54" spans="1:8" ht="12" customHeight="1">
      <c r="A54" s="83"/>
      <c r="B54" s="91" t="s">
        <v>71</v>
      </c>
      <c r="C54" s="71"/>
      <c r="D54" s="71"/>
      <c r="E54" s="71"/>
      <c r="F54" s="71"/>
      <c r="G54" s="92">
        <f>G53*0.05</f>
        <v>35876</v>
      </c>
    </row>
    <row r="55" spans="1:8" ht="12" customHeight="1">
      <c r="A55" s="83"/>
      <c r="B55" s="93" t="s">
        <v>72</v>
      </c>
      <c r="C55" s="70"/>
      <c r="D55" s="70"/>
      <c r="E55" s="70"/>
      <c r="F55" s="70"/>
      <c r="G55" s="94">
        <f>G54+G53</f>
        <v>753396</v>
      </c>
    </row>
    <row r="56" spans="1:8" ht="12" customHeight="1">
      <c r="A56" s="83"/>
      <c r="B56" s="91" t="s">
        <v>73</v>
      </c>
      <c r="C56" s="71"/>
      <c r="D56" s="71"/>
      <c r="E56" s="71"/>
      <c r="F56" s="71"/>
      <c r="G56" s="92">
        <f>G12</f>
        <v>1050000</v>
      </c>
    </row>
    <row r="57" spans="1:8" ht="12" customHeight="1">
      <c r="A57" s="83"/>
      <c r="B57" s="95" t="s">
        <v>74</v>
      </c>
      <c r="C57" s="96"/>
      <c r="D57" s="96"/>
      <c r="E57" s="96"/>
      <c r="F57" s="96"/>
      <c r="G57" s="97">
        <f>G56-G55</f>
        <v>296604</v>
      </c>
    </row>
    <row r="58" spans="1:8" ht="12" customHeight="1">
      <c r="A58" s="83"/>
      <c r="B58" s="84" t="s">
        <v>75</v>
      </c>
      <c r="C58" s="85"/>
      <c r="D58" s="85"/>
      <c r="E58" s="85"/>
      <c r="F58" s="85"/>
      <c r="G58" s="80"/>
    </row>
    <row r="59" spans="1:8" ht="12.75" customHeight="1" thickBot="1">
      <c r="A59" s="83"/>
      <c r="B59" s="98"/>
      <c r="C59" s="85"/>
      <c r="D59" s="85"/>
      <c r="E59" s="85"/>
      <c r="F59" s="85"/>
      <c r="G59" s="80"/>
    </row>
    <row r="60" spans="1:8" ht="12" customHeight="1">
      <c r="A60" s="83"/>
      <c r="B60" s="110" t="s">
        <v>76</v>
      </c>
      <c r="C60" s="111"/>
      <c r="D60" s="111"/>
      <c r="E60" s="111"/>
      <c r="F60" s="112"/>
      <c r="G60" s="80"/>
    </row>
    <row r="61" spans="1:8" ht="12" customHeight="1">
      <c r="A61" s="83"/>
      <c r="B61" s="113" t="s">
        <v>77</v>
      </c>
      <c r="C61" s="82"/>
      <c r="D61" s="82"/>
      <c r="E61" s="82"/>
      <c r="F61" s="114"/>
      <c r="G61" s="80"/>
    </row>
    <row r="62" spans="1:8" ht="12" customHeight="1">
      <c r="A62" s="83"/>
      <c r="B62" s="113" t="s">
        <v>78</v>
      </c>
      <c r="C62" s="82"/>
      <c r="D62" s="82"/>
      <c r="E62" s="82"/>
      <c r="F62" s="114"/>
      <c r="G62" s="80"/>
    </row>
    <row r="63" spans="1:8" ht="12" customHeight="1">
      <c r="A63" s="83"/>
      <c r="B63" s="113" t="s">
        <v>79</v>
      </c>
      <c r="C63" s="82"/>
      <c r="D63" s="82"/>
      <c r="E63" s="82"/>
      <c r="F63" s="114"/>
      <c r="G63" s="80"/>
    </row>
    <row r="64" spans="1:8" ht="12" customHeight="1">
      <c r="A64" s="83"/>
      <c r="B64" s="113" t="s">
        <v>80</v>
      </c>
      <c r="C64" s="82"/>
      <c r="D64" s="82"/>
      <c r="E64" s="82"/>
      <c r="F64" s="114"/>
      <c r="G64" s="80"/>
    </row>
    <row r="65" spans="1:7" ht="12" customHeight="1">
      <c r="A65" s="83"/>
      <c r="B65" s="113" t="s">
        <v>81</v>
      </c>
      <c r="C65" s="82"/>
      <c r="D65" s="82"/>
      <c r="E65" s="82"/>
      <c r="F65" s="114"/>
      <c r="G65" s="80"/>
    </row>
    <row r="66" spans="1:7" ht="12.75" customHeight="1" thickBot="1">
      <c r="A66" s="83"/>
      <c r="B66" s="115" t="s">
        <v>82</v>
      </c>
      <c r="C66" s="116"/>
      <c r="D66" s="116"/>
      <c r="E66" s="116"/>
      <c r="F66" s="117"/>
      <c r="G66" s="80"/>
    </row>
    <row r="67" spans="1:7" ht="12.75" customHeight="1">
      <c r="A67" s="83"/>
      <c r="B67" s="108"/>
      <c r="C67" s="82"/>
      <c r="D67" s="82"/>
      <c r="E67" s="82"/>
      <c r="F67" s="82"/>
      <c r="G67" s="80"/>
    </row>
    <row r="68" spans="1:7" ht="15" customHeight="1" thickBot="1">
      <c r="A68" s="83"/>
      <c r="B68" s="149" t="s">
        <v>83</v>
      </c>
      <c r="C68" s="150"/>
      <c r="D68" s="107"/>
      <c r="E68" s="73"/>
      <c r="F68" s="73"/>
      <c r="G68" s="80"/>
    </row>
    <row r="69" spans="1:7" ht="12" customHeight="1">
      <c r="A69" s="83"/>
      <c r="B69" s="100" t="s">
        <v>65</v>
      </c>
      <c r="C69" s="74" t="s">
        <v>84</v>
      </c>
      <c r="D69" s="101" t="s">
        <v>85</v>
      </c>
      <c r="E69" s="73"/>
      <c r="F69" s="73"/>
      <c r="G69" s="80"/>
    </row>
    <row r="70" spans="1:7" ht="12" customHeight="1">
      <c r="A70" s="83"/>
      <c r="B70" s="102" t="s">
        <v>86</v>
      </c>
      <c r="C70" s="75">
        <f>G24</f>
        <v>36000</v>
      </c>
      <c r="D70" s="103">
        <f>(C70/C76)</f>
        <v>4.7783635697561444E-2</v>
      </c>
      <c r="E70" s="73"/>
      <c r="F70" s="73"/>
      <c r="G70" s="80"/>
    </row>
    <row r="71" spans="1:7" ht="12" customHeight="1">
      <c r="A71" s="83"/>
      <c r="B71" s="102" t="s">
        <v>87</v>
      </c>
      <c r="C71" s="76">
        <f>G29</f>
        <v>0</v>
      </c>
      <c r="D71" s="103">
        <v>0</v>
      </c>
      <c r="E71" s="73"/>
      <c r="F71" s="73"/>
      <c r="G71" s="80"/>
    </row>
    <row r="72" spans="1:7" ht="12" customHeight="1">
      <c r="A72" s="83"/>
      <c r="B72" s="102" t="s">
        <v>88</v>
      </c>
      <c r="C72" s="75">
        <f>G36</f>
        <v>123000</v>
      </c>
      <c r="D72" s="103">
        <f>(C72/C76)</f>
        <v>0.16326075530000159</v>
      </c>
      <c r="E72" s="73"/>
      <c r="F72" s="73"/>
      <c r="G72" s="80"/>
    </row>
    <row r="73" spans="1:7" ht="12" customHeight="1">
      <c r="A73" s="83"/>
      <c r="B73" s="102" t="s">
        <v>50</v>
      </c>
      <c r="C73" s="75">
        <f>G45</f>
        <v>318520</v>
      </c>
      <c r="D73" s="103">
        <f>(C73/C76)</f>
        <v>0.42277899006631309</v>
      </c>
      <c r="E73" s="73"/>
      <c r="F73" s="73"/>
      <c r="G73" s="80"/>
    </row>
    <row r="74" spans="1:7" ht="12" customHeight="1">
      <c r="A74" s="83"/>
      <c r="B74" s="102" t="s">
        <v>89</v>
      </c>
      <c r="C74" s="77">
        <f>G51</f>
        <v>240000</v>
      </c>
      <c r="D74" s="103">
        <f>(C74/C76)</f>
        <v>0.31855757131707629</v>
      </c>
      <c r="E74" s="79"/>
      <c r="F74" s="79"/>
      <c r="G74" s="80"/>
    </row>
    <row r="75" spans="1:7" ht="12" customHeight="1">
      <c r="A75" s="83"/>
      <c r="B75" s="102" t="s">
        <v>90</v>
      </c>
      <c r="C75" s="77">
        <f>G54</f>
        <v>35876</v>
      </c>
      <c r="D75" s="103">
        <f>(C75/C76)</f>
        <v>4.7619047619047616E-2</v>
      </c>
      <c r="E75" s="79"/>
      <c r="F75" s="79"/>
      <c r="G75" s="80"/>
    </row>
    <row r="76" spans="1:7" ht="12.75" customHeight="1" thickBot="1">
      <c r="A76" s="83"/>
      <c r="B76" s="104" t="s">
        <v>91</v>
      </c>
      <c r="C76" s="105">
        <f>SUM(C70:C75)</f>
        <v>753396</v>
      </c>
      <c r="D76" s="106">
        <f>SUM(D70:D75)</f>
        <v>1</v>
      </c>
      <c r="E76" s="79"/>
      <c r="F76" s="79"/>
      <c r="G76" s="80"/>
    </row>
    <row r="77" spans="1:7" ht="12" customHeight="1">
      <c r="A77" s="83"/>
      <c r="B77" s="98"/>
      <c r="C77" s="85"/>
      <c r="D77" s="85"/>
      <c r="E77" s="85"/>
      <c r="F77" s="85"/>
      <c r="G77" s="80"/>
    </row>
    <row r="78" spans="1:7" ht="12.75" customHeight="1">
      <c r="A78" s="83"/>
      <c r="B78" s="99"/>
      <c r="C78" s="85"/>
      <c r="D78" s="85"/>
      <c r="E78" s="85"/>
      <c r="F78" s="85"/>
      <c r="G78" s="80"/>
    </row>
    <row r="79" spans="1:7" ht="12" customHeight="1" thickBot="1">
      <c r="A79" s="72"/>
      <c r="B79" s="119"/>
      <c r="C79" s="120" t="s">
        <v>92</v>
      </c>
      <c r="D79" s="121"/>
      <c r="E79" s="122"/>
      <c r="F79" s="78"/>
      <c r="G79" s="80"/>
    </row>
    <row r="80" spans="1:7" ht="12" customHeight="1">
      <c r="A80" s="83"/>
      <c r="B80" s="123" t="s">
        <v>93</v>
      </c>
      <c r="C80" s="146">
        <v>280</v>
      </c>
      <c r="D80" s="146">
        <v>300</v>
      </c>
      <c r="E80" s="147">
        <v>320</v>
      </c>
      <c r="F80" s="118"/>
      <c r="G80" s="81"/>
    </row>
    <row r="81" spans="1:7" ht="12.75" customHeight="1" thickBot="1">
      <c r="A81" s="83"/>
      <c r="B81" s="104" t="s">
        <v>94</v>
      </c>
      <c r="C81" s="148">
        <f>(G55/C80)</f>
        <v>2690.7</v>
      </c>
      <c r="D81" s="148">
        <f>(G55/D80)</f>
        <v>2511.3200000000002</v>
      </c>
      <c r="E81" s="148">
        <f>(G55/E80)</f>
        <v>2354.3625000000002</v>
      </c>
      <c r="F81" s="118"/>
      <c r="G81" s="81"/>
    </row>
    <row r="82" spans="1:7" ht="15.6" customHeight="1">
      <c r="A82" s="83"/>
      <c r="B82" s="109" t="s">
        <v>95</v>
      </c>
      <c r="C82" s="82"/>
      <c r="D82" s="82"/>
      <c r="E82" s="82"/>
      <c r="F82" s="82"/>
      <c r="G82" s="82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2022-06-29T15:12:32Z</dcterms:modified>
  <cp:category/>
  <cp:contentStatus/>
</cp:coreProperties>
</file>