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F4E4EA0A73957B036C8CFAB990233F240D2B4ED1" xr6:coauthVersionLast="47" xr6:coauthVersionMax="47" xr10:uidLastSave="{00000000-0000-0000-0000-000000000000}"/>
  <bookViews>
    <workbookView xWindow="0" yWindow="0" windowWidth="13650" windowHeight="11925" xr2:uid="{00000000-000D-0000-FFFF-FFFF00000000}"/>
  </bookViews>
  <sheets>
    <sheet name="AVENA SUPLEMENTARIA" sheetId="1" r:id="rId1"/>
  </sheets>
  <calcPr calcId="162913"/>
</workbook>
</file>

<file path=xl/calcChain.xml><?xml version="1.0" encoding="utf-8"?>
<calcChain xmlns="http://schemas.openxmlformats.org/spreadsheetml/2006/main">
  <c r="F44" i="1" l="1"/>
  <c r="F35" i="1"/>
  <c r="B70" i="1" l="1"/>
  <c r="F50" i="1"/>
  <c r="B73" i="1" s="1"/>
  <c r="F11" i="1" l="1"/>
  <c r="F43" i="1" l="1"/>
  <c r="F40" i="1"/>
  <c r="F42" i="1"/>
  <c r="F21" i="1"/>
  <c r="F22" i="1"/>
  <c r="F20" i="1"/>
  <c r="F23" i="1" l="1"/>
  <c r="B69" i="1" s="1"/>
  <c r="F33" i="1"/>
  <c r="F34" i="1"/>
  <c r="F32" i="1"/>
  <c r="B71" i="1" l="1"/>
  <c r="F55" i="1"/>
  <c r="B72" i="1" l="1"/>
  <c r="F52" i="1" l="1"/>
  <c r="F53" i="1" s="1"/>
  <c r="F54" i="1" l="1"/>
  <c r="C80" i="1" s="1"/>
  <c r="B74" i="1"/>
  <c r="D80" i="1" l="1"/>
  <c r="B80" i="1"/>
  <c r="F56" i="1"/>
  <c r="B75" i="1"/>
  <c r="C72" i="1" l="1"/>
  <c r="C69" i="1"/>
  <c r="C73" i="1"/>
  <c r="C71" i="1"/>
  <c r="C74" i="1"/>
  <c r="C75" i="1" l="1"/>
</calcChain>
</file>

<file path=xl/sharedStrings.xml><?xml version="1.0" encoding="utf-8"?>
<sst xmlns="http://schemas.openxmlformats.org/spreadsheetml/2006/main" count="126" uniqueCount="96">
  <si>
    <t>RUBRO O CULTIVO</t>
  </si>
  <si>
    <t>AVENA SUPLEMENTARIA</t>
  </si>
  <si>
    <t>RENDIMIENTO FARDOS/HA)</t>
  </si>
  <si>
    <t>VARIEDAD</t>
  </si>
  <si>
    <t>URANO</t>
  </si>
  <si>
    <t>FECHA ESTIMADA  PRECIO VENTA</t>
  </si>
  <si>
    <t>NOV 2022</t>
  </si>
  <si>
    <t>NIVEL TECNOLÓGICO</t>
  </si>
  <si>
    <t>MEDIO</t>
  </si>
  <si>
    <t>PRECIO ESPERADO POR FARDO</t>
  </si>
  <si>
    <t>REGIÓN</t>
  </si>
  <si>
    <t>ÑUBLE</t>
  </si>
  <si>
    <t>INGRESO ESPERADO, con IVA ($)</t>
  </si>
  <si>
    <t>AGENCIA DE ÁREA</t>
  </si>
  <si>
    <t>YUNGAY</t>
  </si>
  <si>
    <t>DESTINO PRODUCCION</t>
  </si>
  <si>
    <t>CONSUMO PREDIO</t>
  </si>
  <si>
    <t>COMUNA/LOCALIDAD</t>
  </si>
  <si>
    <t>PEMUCO - YUNGAY</t>
  </si>
  <si>
    <t>FECHA DE COSECHA</t>
  </si>
  <si>
    <t>SEPT-NOV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</si>
  <si>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</si>
  <si>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</si>
  <si>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</si>
  <si>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</si>
  <si>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</si>
  <si>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</si>
  <si>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</si>
  <si>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</si>
  <si>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</si>
  <si>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</si>
  <si>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</si>
  <si>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Barbecho químico</t>
  </si>
  <si>
    <t>JH</t>
  </si>
  <si>
    <t>marzo</t>
  </si>
  <si>
    <t>Siembra</t>
  </si>
  <si>
    <t>Acarreo fardos</t>
  </si>
  <si>
    <t>octubre</t>
  </si>
  <si>
    <t>Subtotal Jornadas Hombre</t>
  </si>
  <si>
    <t>JORNADAS ANIMAL</t>
  </si>
  <si>
    <t>Subtotal Jornadas Animal</t>
  </si>
  <si>
    <t>MAQUINARIA</t>
  </si>
  <si>
    <t xml:space="preserve">Aradura </t>
  </si>
  <si>
    <t>JM</t>
  </si>
  <si>
    <t>Rastraje</t>
  </si>
  <si>
    <t>Corte e hilerado</t>
  </si>
  <si>
    <t>sept - oct</t>
  </si>
  <si>
    <t>Subtotal Costo Maquinaria</t>
  </si>
  <si>
    <t>INSUMOS</t>
  </si>
  <si>
    <t>Insumos</t>
  </si>
  <si>
    <t>Unidad (Kg/l/u)</t>
  </si>
  <si>
    <t>Cantidad (Kg/l/u)</t>
  </si>
  <si>
    <t>SEMILLA</t>
  </si>
  <si>
    <t>Semilla avena URANO</t>
  </si>
  <si>
    <t>Kg.</t>
  </si>
  <si>
    <t>abril-mayo</t>
  </si>
  <si>
    <t>FERTILIZANTES</t>
  </si>
  <si>
    <t>mezcla 9-41-12</t>
  </si>
  <si>
    <t>Kg</t>
  </si>
  <si>
    <t>mayo-junio</t>
  </si>
  <si>
    <t>urea</t>
  </si>
  <si>
    <t>kg</t>
  </si>
  <si>
    <t>septiembre-octubre</t>
  </si>
  <si>
    <t>Subtotal Insumos</t>
  </si>
  <si>
    <t>OTROS</t>
  </si>
  <si>
    <t>Item</t>
  </si>
  <si>
    <t>Enfardado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</si>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</sst>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00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Helvetica Neue"/>
      <scheme val="maj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20" fillId="0" borderId="19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6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/>
    <xf numFmtId="3" fontId="4" fillId="2" borderId="5" xfId="0" applyNumberFormat="1" applyFont="1" applyFill="1" applyBorder="1"/>
    <xf numFmtId="49" fontId="7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7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/>
    <xf numFmtId="49" fontId="13" fillId="8" borderId="34" xfId="0" applyNumberFormat="1" applyFont="1" applyFill="1" applyBorder="1" applyAlignment="1">
      <alignment vertical="center"/>
    </xf>
    <xf numFmtId="167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/>
    <xf numFmtId="0" fontId="15" fillId="2" borderId="42" xfId="0" applyFont="1" applyFill="1" applyBorder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7" fontId="13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6" fillId="3" borderId="53" xfId="0" applyNumberFormat="1" applyFont="1" applyFill="1" applyBorder="1" applyAlignment="1">
      <alignment vertical="center"/>
    </xf>
    <xf numFmtId="0" fontId="6" fillId="3" borderId="53" xfId="0" applyFont="1" applyFill="1" applyBorder="1" applyAlignment="1">
      <alignment horizontal="center" vertical="center"/>
    </xf>
    <xf numFmtId="0" fontId="6" fillId="3" borderId="53" xfId="0" applyFont="1" applyFill="1" applyBorder="1" applyAlignment="1">
      <alignment vertical="center"/>
    </xf>
    <xf numFmtId="3" fontId="6" fillId="3" borderId="5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horizontal="center" vertical="center"/>
    </xf>
    <xf numFmtId="49" fontId="9" fillId="5" borderId="55" xfId="0" applyNumberFormat="1" applyFont="1" applyFill="1" applyBorder="1" applyAlignment="1">
      <alignment wrapText="1"/>
    </xf>
    <xf numFmtId="49" fontId="1" fillId="3" borderId="54" xfId="0" applyNumberFormat="1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/>
    </xf>
    <xf numFmtId="3" fontId="4" fillId="2" borderId="55" xfId="0" applyNumberFormat="1" applyFont="1" applyFill="1" applyBorder="1"/>
    <xf numFmtId="0" fontId="4" fillId="2" borderId="55" xfId="0" applyFont="1" applyFill="1" applyBorder="1" applyAlignment="1">
      <alignment horizontal="center" wrapText="1"/>
    </xf>
    <xf numFmtId="165" fontId="4" fillId="2" borderId="55" xfId="0" applyNumberFormat="1" applyFont="1" applyFill="1" applyBorder="1"/>
    <xf numFmtId="0" fontId="19" fillId="0" borderId="0" xfId="0" applyNumberFormat="1" applyFont="1"/>
    <xf numFmtId="0" fontId="21" fillId="0" borderId="52" xfId="0" applyFont="1" applyBorder="1" applyAlignment="1">
      <alignment horizontal="left" wrapText="1"/>
    </xf>
    <xf numFmtId="0" fontId="22" fillId="0" borderId="52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3" fontId="22" fillId="0" borderId="52" xfId="0" applyNumberFormat="1" applyFont="1" applyBorder="1"/>
    <xf numFmtId="0" fontId="21" fillId="0" borderId="52" xfId="0" applyFont="1" applyBorder="1" applyAlignment="1">
      <alignment horizontal="left"/>
    </xf>
    <xf numFmtId="3" fontId="21" fillId="0" borderId="52" xfId="0" applyNumberFormat="1" applyFont="1" applyBorder="1" applyAlignment="1">
      <alignment horizontal="right"/>
    </xf>
    <xf numFmtId="3" fontId="22" fillId="0" borderId="52" xfId="1" applyNumberFormat="1" applyFont="1" applyBorder="1" applyAlignment="1">
      <alignment horizontal="right"/>
    </xf>
    <xf numFmtId="168" fontId="21" fillId="0" borderId="52" xfId="0" applyNumberFormat="1" applyFont="1" applyBorder="1" applyAlignment="1">
      <alignment horizontal="center"/>
    </xf>
    <xf numFmtId="0" fontId="4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23" fillId="0" borderId="52" xfId="0" applyNumberFormat="1" applyFont="1" applyBorder="1"/>
    <xf numFmtId="0" fontId="23" fillId="0" borderId="52" xfId="0" applyNumberFormat="1" applyFont="1" applyBorder="1" applyAlignment="1">
      <alignment horizont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1"/>
  <sheetViews>
    <sheetView showGridLines="0" tabSelected="1" topLeftCell="A37" zoomScale="130" zoomScaleNormal="130" workbookViewId="0">
      <selection activeCell="E62" sqref="E62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52" t="s">
        <v>2</v>
      </c>
      <c r="E8" s="153"/>
      <c r="F8" s="8">
        <v>300</v>
      </c>
    </row>
    <row r="9" spans="1:6" ht="38.25" customHeight="1">
      <c r="A9" s="9" t="s">
        <v>3</v>
      </c>
      <c r="B9" s="10" t="s">
        <v>4</v>
      </c>
      <c r="C9" s="138"/>
      <c r="D9" s="150" t="s">
        <v>5</v>
      </c>
      <c r="E9" s="151"/>
      <c r="F9" s="139" t="s">
        <v>6</v>
      </c>
    </row>
    <row r="10" spans="1:6" ht="18" customHeight="1">
      <c r="A10" s="9" t="s">
        <v>7</v>
      </c>
      <c r="B10" s="139" t="s">
        <v>8</v>
      </c>
      <c r="C10" s="138"/>
      <c r="D10" s="150" t="s">
        <v>9</v>
      </c>
      <c r="E10" s="151"/>
      <c r="F10" s="140">
        <v>4000</v>
      </c>
    </row>
    <row r="11" spans="1:6" ht="11.25" customHeight="1">
      <c r="A11" s="9" t="s">
        <v>10</v>
      </c>
      <c r="B11" s="141" t="s">
        <v>11</v>
      </c>
      <c r="C11" s="138"/>
      <c r="D11" s="142" t="s">
        <v>12</v>
      </c>
      <c r="E11" s="143"/>
      <c r="F11" s="144">
        <f>(F8*F10)</f>
        <v>1200000</v>
      </c>
    </row>
    <row r="12" spans="1:6" ht="11.25" customHeight="1">
      <c r="A12" s="9" t="s">
        <v>13</v>
      </c>
      <c r="B12" s="139" t="s">
        <v>14</v>
      </c>
      <c r="C12" s="138"/>
      <c r="D12" s="150" t="s">
        <v>15</v>
      </c>
      <c r="E12" s="151"/>
      <c r="F12" s="139" t="s">
        <v>16</v>
      </c>
    </row>
    <row r="13" spans="1:6" ht="13.5" customHeight="1">
      <c r="A13" s="9" t="s">
        <v>17</v>
      </c>
      <c r="B13" s="139" t="s">
        <v>18</v>
      </c>
      <c r="C13" s="138"/>
      <c r="D13" s="150" t="s">
        <v>19</v>
      </c>
      <c r="E13" s="151"/>
      <c r="F13" s="139" t="s">
        <v>20</v>
      </c>
    </row>
    <row r="14" spans="1:6" ht="25.5" customHeight="1">
      <c r="A14" s="9" t="s">
        <v>21</v>
      </c>
      <c r="B14" s="145">
        <v>44727</v>
      </c>
      <c r="C14" s="138"/>
      <c r="D14" s="154" t="s">
        <v>22</v>
      </c>
      <c r="E14" s="155"/>
      <c r="F14" s="141" t="s">
        <v>23</v>
      </c>
    </row>
    <row r="15" spans="1:6" ht="12" customHeight="1">
      <c r="A15" s="13"/>
      <c r="B15" s="14"/>
      <c r="C15" s="15"/>
      <c r="D15" s="16"/>
      <c r="E15" s="16"/>
      <c r="F15" s="17"/>
    </row>
    <row r="16" spans="1:6" ht="12" customHeight="1">
      <c r="A16" s="156" t="s">
        <v>24</v>
      </c>
      <c r="B16" s="157"/>
      <c r="C16" s="157"/>
      <c r="D16" s="157"/>
      <c r="E16" s="157"/>
      <c r="F16" s="157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21" t="s">
        <v>25</v>
      </c>
      <c r="B18" s="22"/>
      <c r="C18" s="23"/>
      <c r="D18" s="23"/>
      <c r="E18" s="23"/>
      <c r="F18" s="23"/>
    </row>
    <row r="19" spans="1:6" ht="24" customHeight="1">
      <c r="A19" s="24" t="s">
        <v>26</v>
      </c>
      <c r="B19" s="24" t="s">
        <v>27</v>
      </c>
      <c r="C19" s="24" t="s">
        <v>28</v>
      </c>
      <c r="D19" s="24" t="s">
        <v>29</v>
      </c>
      <c r="E19" s="24" t="s">
        <v>30</v>
      </c>
      <c r="F19" s="24" t="s">
        <v>31</v>
      </c>
    </row>
    <row r="20" spans="1:6" ht="12.75" customHeight="1">
      <c r="A20" s="130" t="s">
        <v>32</v>
      </c>
      <c r="B20" s="131" t="s">
        <v>33</v>
      </c>
      <c r="C20" s="131">
        <v>0.5</v>
      </c>
      <c r="D20" s="132" t="s">
        <v>34</v>
      </c>
      <c r="E20" s="133">
        <v>20500</v>
      </c>
      <c r="F20" s="133">
        <f>C20*E20</f>
        <v>10250</v>
      </c>
    </row>
    <row r="21" spans="1:6" ht="12.75" customHeight="1">
      <c r="A21" s="134" t="s">
        <v>35</v>
      </c>
      <c r="B21" s="131" t="s">
        <v>33</v>
      </c>
      <c r="C21" s="131">
        <v>0.5</v>
      </c>
      <c r="D21" s="132" t="s">
        <v>34</v>
      </c>
      <c r="E21" s="133">
        <v>20500</v>
      </c>
      <c r="F21" s="133">
        <f t="shared" ref="F21:F22" si="0">C21*E21</f>
        <v>10250</v>
      </c>
    </row>
    <row r="22" spans="1:6" ht="17.25" customHeight="1">
      <c r="A22" s="134" t="s">
        <v>36</v>
      </c>
      <c r="B22" s="132" t="s">
        <v>33</v>
      </c>
      <c r="C22" s="132">
        <v>1</v>
      </c>
      <c r="D22" s="132" t="s">
        <v>37</v>
      </c>
      <c r="E22" s="133">
        <v>20500</v>
      </c>
      <c r="F22" s="133">
        <f t="shared" si="0"/>
        <v>20500</v>
      </c>
    </row>
    <row r="23" spans="1:6" ht="12.75" customHeight="1">
      <c r="A23" s="25" t="s">
        <v>38</v>
      </c>
      <c r="B23" s="26"/>
      <c r="C23" s="26"/>
      <c r="D23" s="26"/>
      <c r="E23" s="27"/>
      <c r="F23" s="28">
        <f>SUM(F20:F22)</f>
        <v>41000</v>
      </c>
    </row>
    <row r="24" spans="1:6" ht="12" customHeight="1">
      <c r="A24" s="18"/>
      <c r="B24" s="20"/>
      <c r="C24" s="20"/>
      <c r="D24" s="20"/>
      <c r="E24" s="29"/>
      <c r="F24" s="29"/>
    </row>
    <row r="25" spans="1:6" ht="12" customHeight="1">
      <c r="A25" s="30" t="s">
        <v>39</v>
      </c>
      <c r="B25" s="31"/>
      <c r="C25" s="32"/>
      <c r="D25" s="32"/>
      <c r="E25" s="33"/>
      <c r="F25" s="33"/>
    </row>
    <row r="26" spans="1:6" ht="24" customHeight="1">
      <c r="A26" s="34" t="s">
        <v>26</v>
      </c>
      <c r="B26" s="35" t="s">
        <v>27</v>
      </c>
      <c r="C26" s="35" t="s">
        <v>28</v>
      </c>
      <c r="D26" s="34" t="s">
        <v>29</v>
      </c>
      <c r="E26" s="35" t="s">
        <v>30</v>
      </c>
      <c r="F26" s="34" t="s">
        <v>31</v>
      </c>
    </row>
    <row r="27" spans="1:6" ht="12" customHeight="1">
      <c r="A27" s="36"/>
      <c r="B27" s="37"/>
      <c r="C27" s="37"/>
      <c r="D27" s="37"/>
      <c r="E27" s="36"/>
      <c r="F27" s="36"/>
    </row>
    <row r="28" spans="1:6" ht="12" customHeight="1">
      <c r="A28" s="38" t="s">
        <v>40</v>
      </c>
      <c r="B28" s="39"/>
      <c r="C28" s="39"/>
      <c r="D28" s="39"/>
      <c r="E28" s="40"/>
      <c r="F28" s="40"/>
    </row>
    <row r="29" spans="1:6" ht="12" customHeight="1">
      <c r="A29" s="41"/>
      <c r="B29" s="42"/>
      <c r="C29" s="42"/>
      <c r="D29" s="42"/>
      <c r="E29" s="43"/>
      <c r="F29" s="43"/>
    </row>
    <row r="30" spans="1:6" ht="12" customHeight="1">
      <c r="A30" s="30" t="s">
        <v>41</v>
      </c>
      <c r="B30" s="31"/>
      <c r="C30" s="32"/>
      <c r="D30" s="32"/>
      <c r="E30" s="33"/>
      <c r="F30" s="33"/>
    </row>
    <row r="31" spans="1:6" ht="24" customHeight="1">
      <c r="A31" s="44" t="s">
        <v>26</v>
      </c>
      <c r="B31" s="44" t="s">
        <v>27</v>
      </c>
      <c r="C31" s="44" t="s">
        <v>28</v>
      </c>
      <c r="D31" s="44" t="s">
        <v>29</v>
      </c>
      <c r="E31" s="45" t="s">
        <v>30</v>
      </c>
      <c r="F31" s="44" t="s">
        <v>31</v>
      </c>
    </row>
    <row r="32" spans="1:6" ht="12.75" customHeight="1">
      <c r="A32" s="134" t="s">
        <v>42</v>
      </c>
      <c r="B32" s="132" t="s">
        <v>43</v>
      </c>
      <c r="C32" s="137">
        <v>0.125</v>
      </c>
      <c r="D32" s="132" t="s">
        <v>34</v>
      </c>
      <c r="E32" s="135">
        <v>296000</v>
      </c>
      <c r="F32" s="136">
        <f>C32*E32</f>
        <v>37000</v>
      </c>
    </row>
    <row r="33" spans="1:10" ht="12.75" customHeight="1">
      <c r="A33" s="134" t="s">
        <v>44</v>
      </c>
      <c r="B33" s="132" t="s">
        <v>43</v>
      </c>
      <c r="C33" s="137">
        <v>0.125</v>
      </c>
      <c r="D33" s="132" t="s">
        <v>34</v>
      </c>
      <c r="E33" s="135">
        <v>268800</v>
      </c>
      <c r="F33" s="136">
        <f t="shared" ref="F33:F34" si="1">C33*E33</f>
        <v>33600</v>
      </c>
    </row>
    <row r="34" spans="1:10" ht="12.75" customHeight="1">
      <c r="A34" s="134" t="s">
        <v>45</v>
      </c>
      <c r="B34" s="132" t="s">
        <v>43</v>
      </c>
      <c r="C34" s="137">
        <v>0.125</v>
      </c>
      <c r="D34" s="132" t="s">
        <v>46</v>
      </c>
      <c r="E34" s="135">
        <v>400000</v>
      </c>
      <c r="F34" s="136">
        <f t="shared" si="1"/>
        <v>50000</v>
      </c>
    </row>
    <row r="35" spans="1:10" ht="12.75" customHeight="1">
      <c r="A35" s="118" t="s">
        <v>47</v>
      </c>
      <c r="B35" s="119"/>
      <c r="C35" s="119"/>
      <c r="D35" s="119"/>
      <c r="E35" s="120"/>
      <c r="F35" s="121">
        <f>SUM(F32:F34)</f>
        <v>120600</v>
      </c>
    </row>
    <row r="36" spans="1:10" ht="12" customHeight="1">
      <c r="A36" s="41"/>
      <c r="B36" s="42"/>
      <c r="C36" s="42"/>
      <c r="D36" s="42"/>
      <c r="E36" s="43"/>
      <c r="F36" s="43"/>
    </row>
    <row r="37" spans="1:10" ht="12" customHeight="1">
      <c r="A37" s="30" t="s">
        <v>48</v>
      </c>
      <c r="B37" s="31"/>
      <c r="C37" s="32"/>
      <c r="D37" s="32"/>
      <c r="E37" s="33"/>
      <c r="F37" s="33"/>
    </row>
    <row r="38" spans="1:10" ht="24" customHeight="1">
      <c r="A38" s="45" t="s">
        <v>49</v>
      </c>
      <c r="B38" s="45" t="s">
        <v>50</v>
      </c>
      <c r="C38" s="45" t="s">
        <v>51</v>
      </c>
      <c r="D38" s="45" t="s">
        <v>29</v>
      </c>
      <c r="E38" s="45" t="s">
        <v>30</v>
      </c>
      <c r="F38" s="45" t="s">
        <v>31</v>
      </c>
      <c r="J38" s="117"/>
    </row>
    <row r="39" spans="1:10" ht="12.75" customHeight="1">
      <c r="A39" s="46" t="s">
        <v>52</v>
      </c>
      <c r="B39" s="47"/>
      <c r="C39" s="47"/>
      <c r="D39" s="47"/>
      <c r="E39" s="47"/>
      <c r="F39" s="47"/>
      <c r="J39" s="117"/>
    </row>
    <row r="40" spans="1:10" ht="12.75" customHeight="1">
      <c r="A40" s="11" t="s">
        <v>53</v>
      </c>
      <c r="B40" s="48" t="s">
        <v>54</v>
      </c>
      <c r="C40" s="49">
        <v>200</v>
      </c>
      <c r="D40" s="48" t="s">
        <v>55</v>
      </c>
      <c r="E40" s="50">
        <v>300</v>
      </c>
      <c r="F40" s="133">
        <f>C40*E40</f>
        <v>60000</v>
      </c>
    </row>
    <row r="41" spans="1:10" ht="12.75" customHeight="1">
      <c r="A41" s="51" t="s">
        <v>56</v>
      </c>
      <c r="B41" s="52"/>
      <c r="C41" s="12"/>
      <c r="D41" s="52"/>
      <c r="E41" s="50"/>
      <c r="F41" s="133"/>
    </row>
    <row r="42" spans="1:10" ht="12.75" customHeight="1">
      <c r="A42" s="11" t="s">
        <v>57</v>
      </c>
      <c r="B42" s="48" t="s">
        <v>58</v>
      </c>
      <c r="C42" s="49">
        <v>300</v>
      </c>
      <c r="D42" s="48" t="s">
        <v>59</v>
      </c>
      <c r="E42" s="50">
        <v>1460</v>
      </c>
      <c r="F42" s="133">
        <f t="shared" ref="F42" si="2">C42*E42</f>
        <v>438000</v>
      </c>
    </row>
    <row r="43" spans="1:10" ht="12.75" customHeight="1">
      <c r="A43" s="11" t="s">
        <v>60</v>
      </c>
      <c r="B43" s="48" t="s">
        <v>61</v>
      </c>
      <c r="C43" s="49">
        <v>100</v>
      </c>
      <c r="D43" s="48" t="s">
        <v>62</v>
      </c>
      <c r="E43" s="50">
        <v>1160</v>
      </c>
      <c r="F43" s="133">
        <f>C43*E43</f>
        <v>116000</v>
      </c>
    </row>
    <row r="44" spans="1:10" ht="13.5" customHeight="1">
      <c r="A44" s="53" t="s">
        <v>63</v>
      </c>
      <c r="B44" s="54"/>
      <c r="C44" s="54"/>
      <c r="D44" s="54"/>
      <c r="E44" s="55"/>
      <c r="F44" s="56">
        <f>SUM(F39:F43)</f>
        <v>614000</v>
      </c>
    </row>
    <row r="45" spans="1:10" ht="12" customHeight="1">
      <c r="A45" s="41"/>
      <c r="B45" s="42"/>
      <c r="C45" s="42"/>
      <c r="D45" s="57"/>
      <c r="E45" s="43"/>
      <c r="F45" s="43"/>
    </row>
    <row r="46" spans="1:10" ht="12" customHeight="1">
      <c r="A46" s="30" t="s">
        <v>64</v>
      </c>
      <c r="B46" s="31"/>
      <c r="C46" s="32"/>
      <c r="D46" s="32"/>
      <c r="E46" s="33"/>
      <c r="F46" s="33"/>
    </row>
    <row r="47" spans="1:10" ht="24" customHeight="1">
      <c r="A47" s="122" t="s">
        <v>65</v>
      </c>
      <c r="B47" s="124" t="s">
        <v>50</v>
      </c>
      <c r="C47" s="124" t="s">
        <v>51</v>
      </c>
      <c r="D47" s="122" t="s">
        <v>29</v>
      </c>
      <c r="E47" s="124" t="s">
        <v>30</v>
      </c>
      <c r="F47" s="122" t="s">
        <v>31</v>
      </c>
    </row>
    <row r="48" spans="1:10" ht="24" customHeight="1">
      <c r="A48" s="146" t="s">
        <v>66</v>
      </c>
      <c r="B48" s="147" t="s">
        <v>67</v>
      </c>
      <c r="C48" s="49">
        <v>300</v>
      </c>
      <c r="D48" s="48" t="s">
        <v>46</v>
      </c>
      <c r="E48" s="50">
        <v>800</v>
      </c>
      <c r="F48" s="133">
        <v>240000</v>
      </c>
      <c r="G48" s="129"/>
    </row>
    <row r="49" spans="1:6" ht="19.5" customHeight="1">
      <c r="A49" s="123" t="s">
        <v>68</v>
      </c>
      <c r="B49" s="125"/>
      <c r="C49" s="126"/>
      <c r="D49" s="127"/>
      <c r="E49" s="128"/>
      <c r="F49" s="126"/>
    </row>
    <row r="50" spans="1:6" ht="13.5" customHeight="1">
      <c r="A50" s="58" t="s">
        <v>69</v>
      </c>
      <c r="B50" s="59"/>
      <c r="C50" s="59"/>
      <c r="D50" s="59"/>
      <c r="E50" s="60"/>
      <c r="F50" s="61">
        <f>SUM(F48:F49)</f>
        <v>240000</v>
      </c>
    </row>
    <row r="51" spans="1:6" ht="12" customHeight="1">
      <c r="A51" s="76"/>
      <c r="B51" s="76"/>
      <c r="C51" s="76"/>
      <c r="D51" s="76"/>
      <c r="E51" s="77"/>
      <c r="F51" s="77"/>
    </row>
    <row r="52" spans="1:6" ht="12" customHeight="1">
      <c r="A52" s="78" t="s">
        <v>70</v>
      </c>
      <c r="B52" s="79"/>
      <c r="C52" s="79"/>
      <c r="D52" s="79"/>
      <c r="E52" s="79"/>
      <c r="F52" s="80">
        <f>F23+F35+F44+F50+F27</f>
        <v>1015600</v>
      </c>
    </row>
    <row r="53" spans="1:6" ht="12" customHeight="1">
      <c r="A53" s="81" t="s">
        <v>71</v>
      </c>
      <c r="B53" s="63"/>
      <c r="C53" s="63"/>
      <c r="D53" s="63"/>
      <c r="E53" s="63"/>
      <c r="F53" s="82">
        <f>F52*0.05</f>
        <v>50780</v>
      </c>
    </row>
    <row r="54" spans="1:6" ht="12" customHeight="1">
      <c r="A54" s="83" t="s">
        <v>72</v>
      </c>
      <c r="B54" s="62"/>
      <c r="C54" s="62"/>
      <c r="D54" s="62"/>
      <c r="E54" s="62"/>
      <c r="F54" s="84">
        <f>F53+F52</f>
        <v>1066380</v>
      </c>
    </row>
    <row r="55" spans="1:6" ht="12" customHeight="1">
      <c r="A55" s="81" t="s">
        <v>73</v>
      </c>
      <c r="B55" s="63"/>
      <c r="C55" s="63"/>
      <c r="D55" s="63"/>
      <c r="E55" s="63"/>
      <c r="F55" s="82">
        <f>F11</f>
        <v>1200000</v>
      </c>
    </row>
    <row r="56" spans="1:6" ht="12" customHeight="1">
      <c r="A56" s="85" t="s">
        <v>74</v>
      </c>
      <c r="B56" s="86"/>
      <c r="C56" s="86"/>
      <c r="D56" s="86"/>
      <c r="E56" s="86"/>
      <c r="F56" s="87">
        <f>F55-F54</f>
        <v>133620</v>
      </c>
    </row>
    <row r="57" spans="1:6" ht="12" customHeight="1">
      <c r="A57" s="74" t="s">
        <v>75</v>
      </c>
      <c r="B57" s="75"/>
      <c r="C57" s="75"/>
      <c r="D57" s="75"/>
      <c r="E57" s="75"/>
      <c r="F57" s="71"/>
    </row>
    <row r="58" spans="1:6" ht="12.75" customHeight="1" thickBot="1">
      <c r="A58" s="88"/>
      <c r="B58" s="75"/>
      <c r="C58" s="75"/>
      <c r="D58" s="75"/>
      <c r="E58" s="75"/>
      <c r="F58" s="71"/>
    </row>
    <row r="59" spans="1:6" ht="12" customHeight="1">
      <c r="A59" s="100" t="s">
        <v>76</v>
      </c>
      <c r="B59" s="101"/>
      <c r="C59" s="101"/>
      <c r="D59" s="101"/>
      <c r="E59" s="102"/>
      <c r="F59" s="71"/>
    </row>
    <row r="60" spans="1:6" ht="12" customHeight="1">
      <c r="A60" s="103" t="s">
        <v>77</v>
      </c>
      <c r="B60" s="73"/>
      <c r="C60" s="73"/>
      <c r="D60" s="73"/>
      <c r="E60" s="104"/>
      <c r="F60" s="71"/>
    </row>
    <row r="61" spans="1:6" ht="12" customHeight="1">
      <c r="A61" s="103" t="s">
        <v>78</v>
      </c>
      <c r="B61" s="73"/>
      <c r="C61" s="73"/>
      <c r="D61" s="73"/>
      <c r="E61" s="104"/>
      <c r="F61" s="71"/>
    </row>
    <row r="62" spans="1:6" ht="12" customHeight="1">
      <c r="A62" s="103" t="s">
        <v>79</v>
      </c>
      <c r="B62" s="73"/>
      <c r="C62" s="73"/>
      <c r="D62" s="73"/>
      <c r="E62" s="104"/>
      <c r="F62" s="71"/>
    </row>
    <row r="63" spans="1:6" ht="12" customHeight="1">
      <c r="A63" s="103" t="s">
        <v>80</v>
      </c>
      <c r="B63" s="73"/>
      <c r="C63" s="73"/>
      <c r="D63" s="73"/>
      <c r="E63" s="104"/>
      <c r="F63" s="71"/>
    </row>
    <row r="64" spans="1:6" ht="12" customHeight="1">
      <c r="A64" s="103" t="s">
        <v>81</v>
      </c>
      <c r="B64" s="73"/>
      <c r="C64" s="73"/>
      <c r="D64" s="73"/>
      <c r="E64" s="104"/>
      <c r="F64" s="71"/>
    </row>
    <row r="65" spans="1:6" ht="12.75" customHeight="1" thickBot="1">
      <c r="A65" s="105" t="s">
        <v>82</v>
      </c>
      <c r="B65" s="106"/>
      <c r="C65" s="106"/>
      <c r="D65" s="106"/>
      <c r="E65" s="107"/>
      <c r="F65" s="71"/>
    </row>
    <row r="66" spans="1:6" ht="12.75" customHeight="1">
      <c r="A66" s="98"/>
      <c r="B66" s="73"/>
      <c r="C66" s="73"/>
      <c r="D66" s="73"/>
      <c r="E66" s="73"/>
      <c r="F66" s="71"/>
    </row>
    <row r="67" spans="1:6" ht="15" customHeight="1" thickBot="1">
      <c r="A67" s="148" t="s">
        <v>83</v>
      </c>
      <c r="B67" s="149"/>
      <c r="C67" s="97"/>
      <c r="D67" s="64"/>
      <c r="E67" s="64"/>
      <c r="F67" s="71"/>
    </row>
    <row r="68" spans="1:6" ht="12" customHeight="1">
      <c r="A68" s="90" t="s">
        <v>65</v>
      </c>
      <c r="B68" s="65" t="s">
        <v>84</v>
      </c>
      <c r="C68" s="91" t="s">
        <v>85</v>
      </c>
      <c r="D68" s="64"/>
      <c r="E68" s="64"/>
      <c r="F68" s="71"/>
    </row>
    <row r="69" spans="1:6" ht="12" customHeight="1">
      <c r="A69" s="92" t="s">
        <v>86</v>
      </c>
      <c r="B69" s="66">
        <f>F23</f>
        <v>41000</v>
      </c>
      <c r="C69" s="93">
        <f>(B69/B75)</f>
        <v>3.84478328550798E-2</v>
      </c>
      <c r="D69" s="64"/>
      <c r="E69" s="64"/>
      <c r="F69" s="71"/>
    </row>
    <row r="70" spans="1:6" ht="12" customHeight="1">
      <c r="A70" s="92" t="s">
        <v>87</v>
      </c>
      <c r="B70" s="67">
        <f>F28</f>
        <v>0</v>
      </c>
      <c r="C70" s="93">
        <v>0</v>
      </c>
      <c r="D70" s="64"/>
      <c r="E70" s="64"/>
      <c r="F70" s="71"/>
    </row>
    <row r="71" spans="1:6" ht="12" customHeight="1">
      <c r="A71" s="92" t="s">
        <v>88</v>
      </c>
      <c r="B71" s="66">
        <f>F35</f>
        <v>120600</v>
      </c>
      <c r="C71" s="93">
        <f>(B71/B75)</f>
        <v>0.11309289371518595</v>
      </c>
      <c r="D71" s="64"/>
      <c r="E71" s="64"/>
      <c r="F71" s="71"/>
    </row>
    <row r="72" spans="1:6" ht="12" customHeight="1">
      <c r="A72" s="92" t="s">
        <v>49</v>
      </c>
      <c r="B72" s="66">
        <f>F44</f>
        <v>614000</v>
      </c>
      <c r="C72" s="93">
        <f>(B72/B75)</f>
        <v>0.57577974080534144</v>
      </c>
      <c r="D72" s="64"/>
      <c r="E72" s="64"/>
      <c r="F72" s="71"/>
    </row>
    <row r="73" spans="1:6" ht="12" customHeight="1">
      <c r="A73" s="92" t="s">
        <v>89</v>
      </c>
      <c r="B73" s="68">
        <f>F50</f>
        <v>240000</v>
      </c>
      <c r="C73" s="93">
        <f>(B73/B75)</f>
        <v>0.22506048500534517</v>
      </c>
      <c r="D73" s="70"/>
      <c r="E73" s="70"/>
      <c r="F73" s="71"/>
    </row>
    <row r="74" spans="1:6" ht="12" customHeight="1">
      <c r="A74" s="92" t="s">
        <v>90</v>
      </c>
      <c r="B74" s="68">
        <f>F53</f>
        <v>50780</v>
      </c>
      <c r="C74" s="93">
        <f>(B74/B75)</f>
        <v>4.7619047619047616E-2</v>
      </c>
      <c r="D74" s="70"/>
      <c r="E74" s="70"/>
      <c r="F74" s="71"/>
    </row>
    <row r="75" spans="1:6" ht="12.75" customHeight="1" thickBot="1">
      <c r="A75" s="94" t="s">
        <v>91</v>
      </c>
      <c r="B75" s="95">
        <f>SUM(B69:B74)</f>
        <v>1066380</v>
      </c>
      <c r="C75" s="96">
        <f>SUM(C69:C74)</f>
        <v>1</v>
      </c>
      <c r="D75" s="70"/>
      <c r="E75" s="70"/>
      <c r="F75" s="71"/>
    </row>
    <row r="76" spans="1:6" ht="12" customHeight="1">
      <c r="A76" s="88"/>
      <c r="B76" s="75"/>
      <c r="C76" s="75"/>
      <c r="D76" s="75"/>
      <c r="E76" s="75"/>
      <c r="F76" s="71"/>
    </row>
    <row r="77" spans="1:6" ht="12.75" customHeight="1">
      <c r="A77" s="89"/>
      <c r="B77" s="75"/>
      <c r="C77" s="75"/>
      <c r="D77" s="75"/>
      <c r="E77" s="75"/>
      <c r="F77" s="71"/>
    </row>
    <row r="78" spans="1:6" ht="12" customHeight="1" thickBot="1">
      <c r="A78" s="109"/>
      <c r="B78" s="110" t="s">
        <v>92</v>
      </c>
      <c r="C78" s="111"/>
      <c r="D78" s="112"/>
      <c r="E78" s="69"/>
      <c r="F78" s="71"/>
    </row>
    <row r="79" spans="1:6" ht="12" customHeight="1">
      <c r="A79" s="113" t="s">
        <v>93</v>
      </c>
      <c r="B79" s="114">
        <v>250</v>
      </c>
      <c r="C79" s="114">
        <v>300</v>
      </c>
      <c r="D79" s="115">
        <v>320</v>
      </c>
      <c r="E79" s="108"/>
      <c r="F79" s="72"/>
    </row>
    <row r="80" spans="1:6" ht="12.75" customHeight="1" thickBot="1">
      <c r="A80" s="94" t="s">
        <v>94</v>
      </c>
      <c r="B80" s="95">
        <f>(F54/B79)</f>
        <v>4265.5200000000004</v>
      </c>
      <c r="C80" s="95">
        <f>(F54/C79)</f>
        <v>3554.6</v>
      </c>
      <c r="D80" s="116">
        <f>(F54/D79)</f>
        <v>3332.4375</v>
      </c>
      <c r="E80" s="108"/>
      <c r="F80" s="72"/>
    </row>
    <row r="81" spans="1:6" ht="15.6" customHeight="1">
      <c r="A81" s="99" t="s">
        <v>95</v>
      </c>
      <c r="B81" s="73"/>
      <c r="C81" s="73"/>
      <c r="D81" s="73"/>
      <c r="E81" s="73"/>
      <c r="F81" s="73"/>
    </row>
  </sheetData>
  <mergeCells count="8">
    <mergeCell ref="A67:B67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2022-06-30T20:11:55Z</dcterms:modified>
  <cp:category/>
  <cp:contentStatus/>
</cp:coreProperties>
</file>