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Avena suplementaria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6" l="1"/>
  <c r="F36" i="6"/>
  <c r="F33" i="6"/>
  <c r="F34" i="6"/>
  <c r="F35" i="6"/>
  <c r="B74" i="6"/>
  <c r="F31" i="6"/>
  <c r="F32" i="6"/>
  <c r="F42" i="6"/>
  <c r="F45" i="6"/>
  <c r="F46" i="6"/>
  <c r="F47" i="6"/>
  <c r="F49" i="6"/>
  <c r="B78" i="6"/>
  <c r="F12" i="6"/>
  <c r="F60" i="6" s="1"/>
  <c r="F37" i="6" l="1"/>
  <c r="F50" i="6"/>
  <c r="B77" i="6" s="1"/>
  <c r="B76" i="6" l="1"/>
  <c r="F57" i="6"/>
  <c r="F58" i="6" s="1"/>
  <c r="B79" i="6" s="1"/>
  <c r="B80" i="6" l="1"/>
  <c r="C77" i="6" s="1"/>
  <c r="F59" i="6"/>
  <c r="F61" i="6" s="1"/>
  <c r="C76" i="6" l="1"/>
  <c r="C78" i="6"/>
  <c r="C74" i="6"/>
  <c r="C79" i="6"/>
  <c r="C85" i="6"/>
  <c r="B85" i="6"/>
  <c r="D85" i="6"/>
  <c r="C80" i="6" l="1"/>
</calcChain>
</file>

<file path=xl/sharedStrings.xml><?xml version="1.0" encoding="utf-8"?>
<sst xmlns="http://schemas.openxmlformats.org/spreadsheetml/2006/main" count="132" uniqueCount="94">
  <si>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</si>
  <si>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</si>
  <si>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</si>
  <si>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</si>
  <si>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</si>
  <si>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</si>
  <si>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</si>
  <si>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</si>
  <si>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</si>
  <si>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</si>
  <si>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</si>
  <si>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</si>
  <si>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</si>
  <si>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</si>
  <si>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</si>
  <si>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</si>
  <si>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</si>
  <si>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</si>
  <si>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</si>
  <si>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</si>
  <si>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</si>
  <si>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</si>
  <si>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</si>
  <si>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</si>
  <si>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</si>
  <si>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</si>
  <si>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</si>
  <si>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</si>
  <si>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</si>
  <si>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</si>
  <si>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</si>
  <si>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</si>
  <si>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</si>
  <si>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</si>
  <si>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</si>
  <si>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</si>
  <si>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</si>
  <si>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</si>
  <si>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</si>
  <si>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</si>
  <si>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</si>
  <si>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</si>
  <si>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</si>
  <si>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</si>
  <si>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</si>
  <si>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</si>
  <si>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</si>
  <si>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</si>
  <si>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</si>
  <si>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</si>
  <si>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</si>
  <si>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</si>
  <si>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</si>
  <si>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</si>
  <si>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</si>
  <si>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</si>
  <si>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</si>
  <si>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</si>
  <si>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</si>
  <si>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</si>
  <si>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</si>
  <si>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($/kg)</t>
  </si>
  <si>
    <t>Saavedra</t>
  </si>
  <si>
    <t>Vibrocultivador</t>
  </si>
  <si>
    <t>ARAUCANIA</t>
  </si>
  <si>
    <t>SAAVEDRA</t>
  </si>
  <si>
    <t>mercado local</t>
  </si>
  <si>
    <t>Sequia</t>
  </si>
  <si>
    <t>Restraje</t>
  </si>
  <si>
    <t>MCPA</t>
  </si>
  <si>
    <t>Marzo - Abril</t>
  </si>
  <si>
    <t>Costo unitario ($/kg) (*)</t>
  </si>
  <si>
    <t>MURIATO DE K</t>
  </si>
  <si>
    <t>P. SUPLEMENTARIA</t>
  </si>
  <si>
    <t>Siembra</t>
  </si>
  <si>
    <t>SIN ESPECIFICAR</t>
  </si>
  <si>
    <t>RENDIMIENTO (kg carne/Há.)</t>
  </si>
  <si>
    <t>Aplicación barbecho quimico</t>
  </si>
  <si>
    <t>Aplicación urea</t>
  </si>
  <si>
    <t>Aplicación herbcida post emergencia</t>
  </si>
  <si>
    <t>Semilla Avena</t>
  </si>
  <si>
    <t>Semilla ballica anual</t>
  </si>
  <si>
    <t>CAN 25</t>
  </si>
  <si>
    <t xml:space="preserve">SFT </t>
  </si>
  <si>
    <t>15-02-2023</t>
  </si>
  <si>
    <t>15-01-2023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</si>
  <si>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</si>
  <si>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</si>
  <si>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Mayo -Junio</t>
  </si>
  <si>
    <t>Julio-Agosto</t>
  </si>
  <si>
    <t>Julio - Agosto</t>
  </si>
  <si>
    <t>$/há</t>
  </si>
  <si>
    <t>Rendimiento (kg de carne/há)</t>
  </si>
  <si>
    <t>ESCENARIOS COSTO UNITARIO  ($/ Kilo de Carne)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</si>
</sst>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17"/>
    <xf numFmtId="167" fontId="4" fillId="0" borderId="17" applyFont="0" applyFill="0" applyBorder="0" applyAlignment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/>
    <xf numFmtId="49" fontId="1" fillId="2" borderId="50" xfId="0" applyNumberFormat="1" applyFont="1" applyFill="1" applyBorder="1" applyAlignment="1">
      <alignment wrapText="1"/>
    </xf>
    <xf numFmtId="49" fontId="1" fillId="2" borderId="50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right" wrapText="1"/>
    </xf>
    <xf numFmtId="3" fontId="1" fillId="2" borderId="50" xfId="0" applyNumberFormat="1" applyFont="1" applyFill="1" applyBorder="1" applyAlignment="1">
      <alignment horizontal="right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wrapText="1"/>
    </xf>
    <xf numFmtId="49" fontId="1" fillId="2" borderId="49" xfId="0" applyNumberFormat="1" applyFont="1" applyFill="1" applyBorder="1" applyAlignment="1">
      <alignment horizontal="center" wrapText="1"/>
    </xf>
    <xf numFmtId="49" fontId="1" fillId="2" borderId="49" xfId="0" applyNumberFormat="1" applyFont="1" applyFill="1" applyBorder="1" applyAlignment="1">
      <alignment horizontal="right" wrapText="1"/>
    </xf>
    <xf numFmtId="3" fontId="1" fillId="2" borderId="49" xfId="0" applyNumberFormat="1" applyFont="1" applyFill="1" applyBorder="1" applyAlignment="1">
      <alignment horizontal="right" wrapText="1"/>
    </xf>
    <xf numFmtId="49" fontId="3" fillId="9" borderId="4" xfId="0" applyNumberFormat="1" applyFont="1" applyFill="1" applyBorder="1" applyAlignment="1"/>
    <xf numFmtId="0" fontId="1" fillId="9" borderId="4" xfId="0" applyFont="1" applyFill="1" applyBorder="1" applyAlignment="1">
      <alignment horizontal="center"/>
    </xf>
    <xf numFmtId="0" fontId="0" fillId="9" borderId="0" xfId="0" applyFont="1" applyFill="1" applyAlignment="1"/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1" fillId="2" borderId="4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49" fontId="6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5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165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165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17" xfId="0" applyFont="1" applyFill="1" applyBorder="1" applyAlignment="1"/>
    <xf numFmtId="49" fontId="3" fillId="7" borderId="27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vertical="center"/>
    </xf>
    <xf numFmtId="49" fontId="1" fillId="7" borderId="28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3" fillId="7" borderId="31" xfId="0" applyNumberFormat="1" applyFont="1" applyFill="1" applyBorder="1" applyAlignment="1">
      <alignment vertical="center"/>
    </xf>
    <xf numFmtId="166" fontId="3" fillId="7" borderId="32" xfId="0" applyNumberFormat="1" applyFont="1" applyFill="1" applyBorder="1" applyAlignment="1">
      <alignment vertical="center"/>
    </xf>
    <xf numFmtId="9" fontId="3" fillId="7" borderId="33" xfId="0" applyNumberFormat="1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49" fontId="9" fillId="8" borderId="17" xfId="0" applyNumberFormat="1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0" fontId="6" fillId="8" borderId="45" xfId="0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166" fontId="3" fillId="7" borderId="33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47" xfId="0" applyNumberFormat="1" applyFont="1" applyFill="1" applyBorder="1" applyAlignment="1">
      <alignment vertical="center"/>
    </xf>
    <xf numFmtId="3" fontId="3" fillId="7" borderId="48" xfId="0" applyNumberFormat="1" applyFont="1" applyFill="1" applyBorder="1" applyAlignment="1">
      <alignment vertical="center"/>
    </xf>
    <xf numFmtId="49" fontId="1" fillId="2" borderId="52" xfId="0" applyNumberFormat="1" applyFont="1" applyFill="1" applyBorder="1" applyAlignment="1">
      <alignment horizontal="left"/>
    </xf>
    <xf numFmtId="49" fontId="1" fillId="2" borderId="52" xfId="0" applyNumberFormat="1" applyFont="1" applyFill="1" applyBorder="1" applyAlignment="1">
      <alignment horizontal="left" vertical="center" wrapText="1"/>
    </xf>
    <xf numFmtId="49" fontId="1" fillId="2" borderId="52" xfId="0" applyNumberFormat="1" applyFont="1" applyFill="1" applyBorder="1" applyAlignment="1">
      <alignment horizontal="left" wrapText="1"/>
    </xf>
    <xf numFmtId="14" fontId="1" fillId="2" borderId="52" xfId="0" applyNumberFormat="1" applyFont="1" applyFill="1" applyBorder="1" applyAlignment="1">
      <alignment horizontal="left"/>
    </xf>
    <xf numFmtId="0" fontId="0" fillId="2" borderId="53" xfId="0" applyFont="1" applyFill="1" applyBorder="1" applyAlignment="1"/>
    <xf numFmtId="0" fontId="1" fillId="2" borderId="54" xfId="0" applyFont="1" applyFill="1" applyBorder="1" applyAlignment="1">
      <alignment wrapText="1"/>
    </xf>
    <xf numFmtId="49" fontId="6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65" fontId="6" fillId="5" borderId="26" xfId="0" applyNumberFormat="1" applyFont="1" applyFill="1" applyBorder="1" applyAlignment="1">
      <alignment vertical="center"/>
    </xf>
    <xf numFmtId="3" fontId="0" fillId="0" borderId="0" xfId="0" applyNumberFormat="1" applyFont="1" applyAlignment="1"/>
    <xf numFmtId="0" fontId="1" fillId="2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3" fontId="1" fillId="9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9" fillId="8" borderId="34" xfId="0" applyNumberFormat="1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5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563879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67" workbookViewId="0">
      <selection activeCell="J49" sqref="J49"/>
    </sheetView>
  </sheetViews>
  <sheetFormatPr baseColWidth="10" defaultRowHeight="15" x14ac:dyDescent="0.25"/>
  <cols>
    <col min="1" max="1" width="21.14062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129"/>
      <c r="B8" s="3"/>
      <c r="C8" s="2"/>
      <c r="D8" s="3"/>
      <c r="E8" s="3"/>
      <c r="F8" s="3"/>
    </row>
    <row r="9" spans="1:6" x14ac:dyDescent="0.25">
      <c r="A9" s="131" t="s">
        <v>0</v>
      </c>
      <c r="B9" s="125" t="s">
        <v>73</v>
      </c>
      <c r="C9" s="39"/>
      <c r="D9" s="149" t="s">
        <v>76</v>
      </c>
      <c r="E9" s="150"/>
      <c r="F9" s="16">
        <v>500</v>
      </c>
    </row>
    <row r="10" spans="1:6" x14ac:dyDescent="0.25">
      <c r="A10" s="132" t="s">
        <v>1</v>
      </c>
      <c r="B10" s="126" t="s">
        <v>75</v>
      </c>
      <c r="C10" s="39"/>
      <c r="D10" s="151" t="s">
        <v>2</v>
      </c>
      <c r="E10" s="152"/>
      <c r="F10" s="4" t="s">
        <v>85</v>
      </c>
    </row>
    <row r="11" spans="1:6" x14ac:dyDescent="0.25">
      <c r="A11" s="132" t="s">
        <v>3</v>
      </c>
      <c r="B11" s="125" t="s">
        <v>4</v>
      </c>
      <c r="C11" s="39"/>
      <c r="D11" s="151" t="s">
        <v>61</v>
      </c>
      <c r="E11" s="152"/>
      <c r="F11" s="16">
        <v>2500</v>
      </c>
    </row>
    <row r="12" spans="1:6" x14ac:dyDescent="0.25">
      <c r="A12" s="132" t="s">
        <v>5</v>
      </c>
      <c r="B12" s="127" t="s">
        <v>64</v>
      </c>
      <c r="C12" s="39"/>
      <c r="D12" s="35" t="s">
        <v>6</v>
      </c>
      <c r="E12" s="36"/>
      <c r="F12" s="6">
        <f>(F9*F11)</f>
        <v>1250000</v>
      </c>
    </row>
    <row r="13" spans="1:6" x14ac:dyDescent="0.25">
      <c r="A13" s="132" t="s">
        <v>7</v>
      </c>
      <c r="B13" s="125" t="s">
        <v>62</v>
      </c>
      <c r="C13" s="39"/>
      <c r="D13" s="151" t="s">
        <v>8</v>
      </c>
      <c r="E13" s="152"/>
      <c r="F13" s="4" t="s">
        <v>66</v>
      </c>
    </row>
    <row r="14" spans="1:6" x14ac:dyDescent="0.25">
      <c r="A14" s="132" t="s">
        <v>9</v>
      </c>
      <c r="B14" s="125" t="s">
        <v>65</v>
      </c>
      <c r="C14" s="39"/>
      <c r="D14" s="151" t="s">
        <v>10</v>
      </c>
      <c r="E14" s="152"/>
      <c r="F14" s="4" t="s">
        <v>84</v>
      </c>
    </row>
    <row r="15" spans="1:6" x14ac:dyDescent="0.25">
      <c r="A15" s="132" t="s">
        <v>11</v>
      </c>
      <c r="B15" s="128">
        <v>44729</v>
      </c>
      <c r="C15" s="39"/>
      <c r="D15" s="143" t="s">
        <v>12</v>
      </c>
      <c r="E15" s="144"/>
      <c r="F15" s="5" t="s">
        <v>67</v>
      </c>
    </row>
    <row r="16" spans="1:6" x14ac:dyDescent="0.25">
      <c r="A16" s="130"/>
      <c r="B16" s="40"/>
      <c r="C16" s="41"/>
      <c r="D16" s="42"/>
      <c r="E16" s="42"/>
      <c r="F16" s="43"/>
    </row>
    <row r="17" spans="1:6" x14ac:dyDescent="0.25">
      <c r="A17" s="145" t="s">
        <v>13</v>
      </c>
      <c r="B17" s="146"/>
      <c r="C17" s="146"/>
      <c r="D17" s="146"/>
      <c r="E17" s="146"/>
      <c r="F17" s="146"/>
    </row>
    <row r="18" spans="1:6" x14ac:dyDescent="0.25">
      <c r="A18" s="44"/>
      <c r="B18" s="45"/>
      <c r="C18" s="45"/>
      <c r="D18" s="45"/>
      <c r="E18" s="46"/>
      <c r="F18" s="46"/>
    </row>
    <row r="19" spans="1:6" x14ac:dyDescent="0.25">
      <c r="A19" s="47" t="s">
        <v>14</v>
      </c>
      <c r="B19" s="48"/>
      <c r="C19" s="49"/>
      <c r="D19" s="49"/>
      <c r="E19" s="49"/>
      <c r="F19" s="49"/>
    </row>
    <row r="20" spans="1:6" ht="25.5" x14ac:dyDescent="0.25">
      <c r="A20" s="50" t="s">
        <v>15</v>
      </c>
      <c r="B20" s="50" t="s">
        <v>16</v>
      </c>
      <c r="C20" s="50" t="s">
        <v>17</v>
      </c>
      <c r="D20" s="50" t="s">
        <v>18</v>
      </c>
      <c r="E20" s="50" t="s">
        <v>19</v>
      </c>
      <c r="F20" s="50" t="s">
        <v>20</v>
      </c>
    </row>
    <row r="21" spans="1:6" x14ac:dyDescent="0.25">
      <c r="A21" s="133"/>
      <c r="B21" s="133"/>
      <c r="C21" s="133"/>
      <c r="D21" s="133"/>
      <c r="E21" s="133"/>
      <c r="F21" s="133"/>
    </row>
    <row r="22" spans="1:6" x14ac:dyDescent="0.25">
      <c r="A22" s="9" t="s">
        <v>21</v>
      </c>
      <c r="B22" s="10"/>
      <c r="C22" s="10"/>
      <c r="D22" s="10"/>
      <c r="E22" s="11"/>
      <c r="F22" s="12"/>
    </row>
    <row r="23" spans="1:6" x14ac:dyDescent="0.25">
      <c r="A23" s="44"/>
      <c r="B23" s="46"/>
      <c r="C23" s="46"/>
      <c r="D23" s="46"/>
      <c r="E23" s="51"/>
      <c r="F23" s="51"/>
    </row>
    <row r="24" spans="1:6" x14ac:dyDescent="0.25">
      <c r="A24" s="52" t="s">
        <v>22</v>
      </c>
      <c r="B24" s="53"/>
      <c r="C24" s="54"/>
      <c r="D24" s="54"/>
      <c r="E24" s="55"/>
      <c r="F24" s="55"/>
    </row>
    <row r="25" spans="1:6" ht="25.5" x14ac:dyDescent="0.25">
      <c r="A25" s="56" t="s">
        <v>15</v>
      </c>
      <c r="B25" s="57" t="s">
        <v>16</v>
      </c>
      <c r="C25" s="57" t="s">
        <v>17</v>
      </c>
      <c r="D25" s="56" t="s">
        <v>18</v>
      </c>
      <c r="E25" s="57" t="s">
        <v>19</v>
      </c>
      <c r="F25" s="56" t="s">
        <v>20</v>
      </c>
    </row>
    <row r="26" spans="1:6" x14ac:dyDescent="0.25">
      <c r="A26" s="58"/>
      <c r="B26" s="59"/>
      <c r="C26" s="59"/>
      <c r="D26" s="59"/>
      <c r="E26" s="58"/>
      <c r="F26" s="58"/>
    </row>
    <row r="27" spans="1:6" x14ac:dyDescent="0.25">
      <c r="A27" s="60" t="s">
        <v>23</v>
      </c>
      <c r="B27" s="61"/>
      <c r="C27" s="61"/>
      <c r="D27" s="61"/>
      <c r="E27" s="62"/>
      <c r="F27" s="62"/>
    </row>
    <row r="28" spans="1:6" x14ac:dyDescent="0.25">
      <c r="A28" s="63"/>
      <c r="B28" s="64"/>
      <c r="C28" s="64"/>
      <c r="D28" s="64"/>
      <c r="E28" s="65"/>
      <c r="F28" s="65"/>
    </row>
    <row r="29" spans="1:6" x14ac:dyDescent="0.25">
      <c r="A29" s="52" t="s">
        <v>24</v>
      </c>
      <c r="B29" s="53"/>
      <c r="C29" s="54"/>
      <c r="D29" s="54"/>
      <c r="E29" s="55"/>
      <c r="F29" s="55"/>
    </row>
    <row r="30" spans="1:6" ht="25.5" x14ac:dyDescent="0.25">
      <c r="A30" s="66" t="s">
        <v>15</v>
      </c>
      <c r="B30" s="66" t="s">
        <v>16</v>
      </c>
      <c r="C30" s="66" t="s">
        <v>17</v>
      </c>
      <c r="D30" s="66" t="s">
        <v>18</v>
      </c>
      <c r="E30" s="67" t="s">
        <v>19</v>
      </c>
      <c r="F30" s="66" t="s">
        <v>20</v>
      </c>
    </row>
    <row r="31" spans="1:6" x14ac:dyDescent="0.25">
      <c r="A31" s="37" t="s">
        <v>68</v>
      </c>
      <c r="B31" s="7" t="s">
        <v>25</v>
      </c>
      <c r="C31" s="8">
        <v>0.2</v>
      </c>
      <c r="D31" s="5" t="s">
        <v>70</v>
      </c>
      <c r="E31" s="6">
        <v>300000</v>
      </c>
      <c r="F31" s="6">
        <f t="shared" ref="F31:F36" si="0">(C31*E31)</f>
        <v>60000</v>
      </c>
    </row>
    <row r="32" spans="1:6" x14ac:dyDescent="0.25">
      <c r="A32" s="37" t="s">
        <v>63</v>
      </c>
      <c r="B32" s="7" t="s">
        <v>25</v>
      </c>
      <c r="C32" s="8">
        <v>0.1</v>
      </c>
      <c r="D32" s="5" t="s">
        <v>70</v>
      </c>
      <c r="E32" s="6">
        <v>250000</v>
      </c>
      <c r="F32" s="6">
        <f t="shared" si="0"/>
        <v>25000</v>
      </c>
    </row>
    <row r="33" spans="1:9" x14ac:dyDescent="0.25">
      <c r="A33" s="20" t="s">
        <v>74</v>
      </c>
      <c r="B33" s="21" t="s">
        <v>25</v>
      </c>
      <c r="C33" s="8">
        <v>0.1</v>
      </c>
      <c r="D33" s="5" t="s">
        <v>70</v>
      </c>
      <c r="E33" s="23">
        <v>800000</v>
      </c>
      <c r="F33" s="6">
        <f t="shared" si="0"/>
        <v>80000</v>
      </c>
    </row>
    <row r="34" spans="1:9" x14ac:dyDescent="0.25">
      <c r="A34" s="20" t="s">
        <v>78</v>
      </c>
      <c r="B34" s="21" t="s">
        <v>25</v>
      </c>
      <c r="C34" s="8">
        <v>0.1</v>
      </c>
      <c r="D34" s="22" t="s">
        <v>70</v>
      </c>
      <c r="E34" s="23">
        <v>180000</v>
      </c>
      <c r="F34" s="23">
        <f t="shared" si="0"/>
        <v>18000</v>
      </c>
    </row>
    <row r="35" spans="1:9" x14ac:dyDescent="0.25">
      <c r="A35" s="28" t="s">
        <v>77</v>
      </c>
      <c r="B35" s="29" t="s">
        <v>25</v>
      </c>
      <c r="C35" s="8">
        <v>0.1</v>
      </c>
      <c r="D35" s="30" t="s">
        <v>70</v>
      </c>
      <c r="E35" s="31">
        <v>180000</v>
      </c>
      <c r="F35" s="31">
        <f t="shared" si="0"/>
        <v>18000</v>
      </c>
    </row>
    <row r="36" spans="1:9" ht="25.5" x14ac:dyDescent="0.25">
      <c r="A36" s="28" t="s">
        <v>79</v>
      </c>
      <c r="B36" s="29" t="s">
        <v>25</v>
      </c>
      <c r="C36" s="8">
        <v>0.1</v>
      </c>
      <c r="D36" s="30" t="s">
        <v>70</v>
      </c>
      <c r="E36" s="31">
        <v>180000</v>
      </c>
      <c r="F36" s="31">
        <f t="shared" si="0"/>
        <v>18000</v>
      </c>
    </row>
    <row r="37" spans="1:9" x14ac:dyDescent="0.25">
      <c r="A37" s="24" t="s">
        <v>26</v>
      </c>
      <c r="B37" s="25"/>
      <c r="C37" s="25"/>
      <c r="D37" s="25"/>
      <c r="E37" s="26"/>
      <c r="F37" s="27">
        <f>SUM(F31:F36)</f>
        <v>219000</v>
      </c>
      <c r="I37" s="135"/>
    </row>
    <row r="38" spans="1:9" x14ac:dyDescent="0.25">
      <c r="A38" s="63"/>
      <c r="B38" s="64"/>
      <c r="C38" s="64"/>
      <c r="D38" s="64"/>
      <c r="E38" s="65"/>
      <c r="F38" s="65"/>
    </row>
    <row r="39" spans="1:9" x14ac:dyDescent="0.25">
      <c r="A39" s="52" t="s">
        <v>27</v>
      </c>
      <c r="B39" s="53"/>
      <c r="C39" s="54"/>
      <c r="D39" s="54"/>
      <c r="E39" s="55"/>
      <c r="F39" s="55"/>
    </row>
    <row r="40" spans="1:9" ht="25.5" x14ac:dyDescent="0.25">
      <c r="A40" s="67" t="s">
        <v>28</v>
      </c>
      <c r="B40" s="67" t="s">
        <v>29</v>
      </c>
      <c r="C40" s="67" t="s">
        <v>30</v>
      </c>
      <c r="D40" s="67" t="s">
        <v>18</v>
      </c>
      <c r="E40" s="67" t="s">
        <v>19</v>
      </c>
      <c r="F40" s="67" t="s">
        <v>20</v>
      </c>
    </row>
    <row r="41" spans="1:9" x14ac:dyDescent="0.25">
      <c r="A41" s="13" t="s">
        <v>31</v>
      </c>
      <c r="B41" s="14"/>
      <c r="C41" s="14"/>
      <c r="D41" s="14"/>
      <c r="E41" s="14"/>
      <c r="F41" s="14"/>
    </row>
    <row r="42" spans="1:9" x14ac:dyDescent="0.25">
      <c r="A42" s="35" t="s">
        <v>80</v>
      </c>
      <c r="B42" s="15" t="s">
        <v>34</v>
      </c>
      <c r="C42" s="136">
        <v>80</v>
      </c>
      <c r="D42" s="4" t="s">
        <v>88</v>
      </c>
      <c r="E42" s="137">
        <v>860</v>
      </c>
      <c r="F42" s="137">
        <f>(C42*E42)</f>
        <v>68800</v>
      </c>
    </row>
    <row r="43" spans="1:9" x14ac:dyDescent="0.25">
      <c r="A43" s="35" t="s">
        <v>81</v>
      </c>
      <c r="B43" s="15" t="s">
        <v>34</v>
      </c>
      <c r="C43" s="136">
        <v>25</v>
      </c>
      <c r="D43" s="4" t="s">
        <v>88</v>
      </c>
      <c r="E43" s="137">
        <v>2800</v>
      </c>
      <c r="F43" s="137">
        <f>(C43*E43)</f>
        <v>70000</v>
      </c>
    </row>
    <row r="44" spans="1:9" s="34" customFormat="1" x14ac:dyDescent="0.25">
      <c r="A44" s="32" t="s">
        <v>32</v>
      </c>
      <c r="B44" s="33"/>
      <c r="C44" s="138"/>
      <c r="D44" s="138"/>
      <c r="E44" s="139"/>
      <c r="F44" s="139"/>
    </row>
    <row r="45" spans="1:9" x14ac:dyDescent="0.25">
      <c r="A45" s="35" t="s">
        <v>82</v>
      </c>
      <c r="B45" s="15" t="s">
        <v>33</v>
      </c>
      <c r="C45" s="136">
        <v>200</v>
      </c>
      <c r="D45" s="4" t="s">
        <v>89</v>
      </c>
      <c r="E45" s="137">
        <v>1200</v>
      </c>
      <c r="F45" s="137">
        <f>(C45*E45)</f>
        <v>240000</v>
      </c>
    </row>
    <row r="46" spans="1:9" x14ac:dyDescent="0.25">
      <c r="A46" s="35" t="s">
        <v>83</v>
      </c>
      <c r="B46" s="15" t="s">
        <v>34</v>
      </c>
      <c r="C46" s="136">
        <v>250</v>
      </c>
      <c r="D46" s="4" t="s">
        <v>88</v>
      </c>
      <c r="E46" s="137">
        <v>1400</v>
      </c>
      <c r="F46" s="137">
        <f>(C46*E46)</f>
        <v>350000</v>
      </c>
    </row>
    <row r="47" spans="1:9" x14ac:dyDescent="0.25">
      <c r="A47" s="35" t="s">
        <v>72</v>
      </c>
      <c r="B47" s="15" t="s">
        <v>34</v>
      </c>
      <c r="C47" s="136">
        <v>100</v>
      </c>
      <c r="D47" s="4" t="s">
        <v>88</v>
      </c>
      <c r="E47" s="137">
        <v>1400</v>
      </c>
      <c r="F47" s="137">
        <f>(C47*E47)</f>
        <v>140000</v>
      </c>
    </row>
    <row r="48" spans="1:9" x14ac:dyDescent="0.25">
      <c r="A48" s="17" t="s">
        <v>35</v>
      </c>
      <c r="B48" s="18"/>
      <c r="C48" s="140"/>
      <c r="D48" s="140"/>
      <c r="E48" s="137"/>
      <c r="F48" s="137"/>
    </row>
    <row r="49" spans="1:6" x14ac:dyDescent="0.25">
      <c r="A49" s="35" t="s">
        <v>69</v>
      </c>
      <c r="B49" s="15" t="s">
        <v>36</v>
      </c>
      <c r="C49" s="136">
        <v>1</v>
      </c>
      <c r="D49" s="4" t="s">
        <v>90</v>
      </c>
      <c r="E49" s="137">
        <v>22000</v>
      </c>
      <c r="F49" s="137">
        <f>(C49*E49)</f>
        <v>22000</v>
      </c>
    </row>
    <row r="50" spans="1:6" x14ac:dyDescent="0.25">
      <c r="A50" s="60" t="s">
        <v>37</v>
      </c>
      <c r="B50" s="61"/>
      <c r="C50" s="141"/>
      <c r="D50" s="141"/>
      <c r="E50" s="141"/>
      <c r="F50" s="142">
        <f>SUM(F41:F49)</f>
        <v>890800</v>
      </c>
    </row>
    <row r="51" spans="1:6" x14ac:dyDescent="0.25">
      <c r="A51" s="63"/>
      <c r="B51" s="64"/>
      <c r="C51" s="64"/>
      <c r="D51" s="68"/>
      <c r="E51" s="65"/>
      <c r="F51" s="65"/>
    </row>
    <row r="52" spans="1:6" x14ac:dyDescent="0.25">
      <c r="A52" s="52" t="s">
        <v>38</v>
      </c>
      <c r="B52" s="53"/>
      <c r="C52" s="54"/>
      <c r="D52" s="54"/>
      <c r="E52" s="55"/>
      <c r="F52" s="55"/>
    </row>
    <row r="53" spans="1:6" ht="25.5" x14ac:dyDescent="0.25">
      <c r="A53" s="66" t="s">
        <v>39</v>
      </c>
      <c r="B53" s="67" t="s">
        <v>29</v>
      </c>
      <c r="C53" s="67" t="s">
        <v>30</v>
      </c>
      <c r="D53" s="66" t="s">
        <v>18</v>
      </c>
      <c r="E53" s="67" t="s">
        <v>19</v>
      </c>
      <c r="F53" s="66" t="s">
        <v>20</v>
      </c>
    </row>
    <row r="54" spans="1:6" x14ac:dyDescent="0.25">
      <c r="A54" s="37"/>
      <c r="B54" s="15"/>
      <c r="C54" s="16"/>
      <c r="D54" s="7"/>
      <c r="E54" s="19"/>
      <c r="F54" s="16"/>
    </row>
    <row r="55" spans="1:6" x14ac:dyDescent="0.25">
      <c r="A55" s="69" t="s">
        <v>40</v>
      </c>
      <c r="B55" s="70"/>
      <c r="C55" s="70"/>
      <c r="D55" s="70"/>
      <c r="E55" s="71"/>
      <c r="F55" s="72"/>
    </row>
    <row r="56" spans="1:6" x14ac:dyDescent="0.25">
      <c r="A56" s="73"/>
      <c r="B56" s="73"/>
      <c r="C56" s="73"/>
      <c r="D56" s="73"/>
      <c r="E56" s="74"/>
      <c r="F56" s="74"/>
    </row>
    <row r="57" spans="1:6" x14ac:dyDescent="0.25">
      <c r="A57" s="75" t="s">
        <v>41</v>
      </c>
      <c r="B57" s="76"/>
      <c r="C57" s="76"/>
      <c r="D57" s="76"/>
      <c r="E57" s="76"/>
      <c r="F57" s="77">
        <f>F22+F37+F50+F55</f>
        <v>1109800</v>
      </c>
    </row>
    <row r="58" spans="1:6" x14ac:dyDescent="0.25">
      <c r="A58" s="78" t="s">
        <v>42</v>
      </c>
      <c r="B58" s="79"/>
      <c r="C58" s="79"/>
      <c r="D58" s="79"/>
      <c r="E58" s="79"/>
      <c r="F58" s="80">
        <f>F57*0.05</f>
        <v>55490</v>
      </c>
    </row>
    <row r="59" spans="1:6" x14ac:dyDescent="0.25">
      <c r="A59" s="81" t="s">
        <v>43</v>
      </c>
      <c r="B59" s="82"/>
      <c r="C59" s="82"/>
      <c r="D59" s="82"/>
      <c r="E59" s="82"/>
      <c r="F59" s="83">
        <f>F58+F57</f>
        <v>1165290</v>
      </c>
    </row>
    <row r="60" spans="1:6" x14ac:dyDescent="0.25">
      <c r="A60" s="78" t="s">
        <v>44</v>
      </c>
      <c r="B60" s="79"/>
      <c r="C60" s="79"/>
      <c r="D60" s="79"/>
      <c r="E60" s="79"/>
      <c r="F60" s="80">
        <f>F12</f>
        <v>1250000</v>
      </c>
    </row>
    <row r="61" spans="1:6" x14ac:dyDescent="0.25">
      <c r="A61" s="84" t="s">
        <v>45</v>
      </c>
      <c r="B61" s="85"/>
      <c r="C61" s="85"/>
      <c r="D61" s="85"/>
      <c r="E61" s="85"/>
      <c r="F61" s="134">
        <f>F60-F59</f>
        <v>84710</v>
      </c>
    </row>
    <row r="62" spans="1:6" x14ac:dyDescent="0.25">
      <c r="A62" s="86" t="s">
        <v>86</v>
      </c>
      <c r="B62" s="87"/>
      <c r="C62" s="87"/>
      <c r="D62" s="87"/>
      <c r="E62" s="87"/>
      <c r="F62" s="88"/>
    </row>
    <row r="63" spans="1:6" ht="15.75" thickBot="1" x14ac:dyDescent="0.3">
      <c r="A63" s="89"/>
      <c r="B63" s="87"/>
      <c r="C63" s="87"/>
      <c r="D63" s="87"/>
      <c r="E63" s="87"/>
      <c r="F63" s="88"/>
    </row>
    <row r="64" spans="1:6" x14ac:dyDescent="0.25">
      <c r="A64" s="90" t="s">
        <v>87</v>
      </c>
      <c r="B64" s="91"/>
      <c r="C64" s="91"/>
      <c r="D64" s="91"/>
      <c r="E64" s="92"/>
      <c r="F64" s="88"/>
    </row>
    <row r="65" spans="1:6" x14ac:dyDescent="0.25">
      <c r="A65" s="93" t="s">
        <v>46</v>
      </c>
      <c r="B65" s="94"/>
      <c r="C65" s="94"/>
      <c r="D65" s="94"/>
      <c r="E65" s="95"/>
      <c r="F65" s="88"/>
    </row>
    <row r="66" spans="1:6" x14ac:dyDescent="0.25">
      <c r="A66" s="93" t="s">
        <v>47</v>
      </c>
      <c r="B66" s="94"/>
      <c r="C66" s="94"/>
      <c r="D66" s="94"/>
      <c r="E66" s="95"/>
      <c r="F66" s="88"/>
    </row>
    <row r="67" spans="1:6" x14ac:dyDescent="0.25">
      <c r="A67" s="93" t="s">
        <v>48</v>
      </c>
      <c r="B67" s="94"/>
      <c r="C67" s="94"/>
      <c r="D67" s="94"/>
      <c r="E67" s="95"/>
      <c r="F67" s="88"/>
    </row>
    <row r="68" spans="1:6" x14ac:dyDescent="0.25">
      <c r="A68" s="93" t="s">
        <v>49</v>
      </c>
      <c r="B68" s="94"/>
      <c r="C68" s="94"/>
      <c r="D68" s="94"/>
      <c r="E68" s="95"/>
      <c r="F68" s="88"/>
    </row>
    <row r="69" spans="1:6" x14ac:dyDescent="0.25">
      <c r="A69" s="93" t="s">
        <v>50</v>
      </c>
      <c r="B69" s="94"/>
      <c r="C69" s="94"/>
      <c r="D69" s="94"/>
      <c r="E69" s="95"/>
      <c r="F69" s="88"/>
    </row>
    <row r="70" spans="1:6" ht="15.75" thickBot="1" x14ac:dyDescent="0.3">
      <c r="A70" s="96" t="s">
        <v>51</v>
      </c>
      <c r="B70" s="97"/>
      <c r="C70" s="97"/>
      <c r="D70" s="97"/>
      <c r="E70" s="98"/>
      <c r="F70" s="88"/>
    </row>
    <row r="71" spans="1:6" x14ac:dyDescent="0.25">
      <c r="A71" s="89"/>
      <c r="B71" s="94"/>
      <c r="C71" s="94"/>
      <c r="D71" s="94"/>
      <c r="E71" s="94"/>
      <c r="F71" s="88"/>
    </row>
    <row r="72" spans="1:6" ht="15.75" thickBot="1" x14ac:dyDescent="0.3">
      <c r="A72" s="147" t="s">
        <v>52</v>
      </c>
      <c r="B72" s="148"/>
      <c r="C72" s="99"/>
      <c r="D72" s="100"/>
      <c r="E72" s="100"/>
      <c r="F72" s="88"/>
    </row>
    <row r="73" spans="1:6" x14ac:dyDescent="0.25">
      <c r="A73" s="101" t="s">
        <v>39</v>
      </c>
      <c r="B73" s="102" t="s">
        <v>91</v>
      </c>
      <c r="C73" s="103" t="s">
        <v>53</v>
      </c>
      <c r="D73" s="100"/>
      <c r="E73" s="100"/>
      <c r="F73" s="88"/>
    </row>
    <row r="74" spans="1:6" x14ac:dyDescent="0.25">
      <c r="A74" s="104" t="s">
        <v>54</v>
      </c>
      <c r="B74" s="105">
        <f>F22</f>
        <v>0</v>
      </c>
      <c r="C74" s="106">
        <f>(B74/B80)</f>
        <v>0</v>
      </c>
      <c r="D74" s="100"/>
      <c r="E74" s="100"/>
      <c r="F74" s="88"/>
    </row>
    <row r="75" spans="1:6" x14ac:dyDescent="0.25">
      <c r="A75" s="104" t="s">
        <v>55</v>
      </c>
      <c r="B75" s="107">
        <v>0</v>
      </c>
      <c r="C75" s="106">
        <v>0</v>
      </c>
      <c r="D75" s="100"/>
      <c r="E75" s="100"/>
      <c r="F75" s="88"/>
    </row>
    <row r="76" spans="1:6" x14ac:dyDescent="0.25">
      <c r="A76" s="104" t="s">
        <v>56</v>
      </c>
      <c r="B76" s="105">
        <f>F37</f>
        <v>219000</v>
      </c>
      <c r="C76" s="106">
        <f>(B76/B80)</f>
        <v>0.18793605025358495</v>
      </c>
      <c r="D76" s="100"/>
      <c r="E76" s="100"/>
      <c r="F76" s="88"/>
    </row>
    <row r="77" spans="1:6" x14ac:dyDescent="0.25">
      <c r="A77" s="104" t="s">
        <v>28</v>
      </c>
      <c r="B77" s="105">
        <f>F50</f>
        <v>890800</v>
      </c>
      <c r="C77" s="106">
        <f>(B77/B80)</f>
        <v>0.76444490212736749</v>
      </c>
      <c r="D77" s="100"/>
      <c r="E77" s="100"/>
      <c r="F77" s="88"/>
    </row>
    <row r="78" spans="1:6" x14ac:dyDescent="0.25">
      <c r="A78" s="104" t="s">
        <v>57</v>
      </c>
      <c r="B78" s="108">
        <f>F55</f>
        <v>0</v>
      </c>
      <c r="C78" s="106">
        <f>(B78/B80)</f>
        <v>0</v>
      </c>
      <c r="D78" s="109"/>
      <c r="E78" s="109"/>
      <c r="F78" s="88"/>
    </row>
    <row r="79" spans="1:6" x14ac:dyDescent="0.25">
      <c r="A79" s="104" t="s">
        <v>58</v>
      </c>
      <c r="B79" s="108">
        <f>F58</f>
        <v>55490</v>
      </c>
      <c r="C79" s="106">
        <f>(B79/B80)</f>
        <v>4.7619047619047616E-2</v>
      </c>
      <c r="D79" s="109"/>
      <c r="E79" s="109"/>
      <c r="F79" s="88"/>
    </row>
    <row r="80" spans="1:6" ht="15.75" thickBot="1" x14ac:dyDescent="0.3">
      <c r="A80" s="110" t="s">
        <v>59</v>
      </c>
      <c r="B80" s="111">
        <f>SUM(B74:B79)</f>
        <v>1165290</v>
      </c>
      <c r="C80" s="112">
        <f>SUM(C74:C79)</f>
        <v>1</v>
      </c>
      <c r="D80" s="109"/>
      <c r="E80" s="109"/>
      <c r="F80" s="88"/>
    </row>
    <row r="81" spans="1:6" x14ac:dyDescent="0.25">
      <c r="A81" s="89"/>
      <c r="B81" s="87"/>
      <c r="C81" s="87"/>
      <c r="D81" s="87"/>
      <c r="E81" s="87"/>
      <c r="F81" s="88"/>
    </row>
    <row r="82" spans="1:6" x14ac:dyDescent="0.25">
      <c r="A82" s="38"/>
      <c r="B82" s="87"/>
      <c r="C82" s="87"/>
      <c r="D82" s="87"/>
      <c r="E82" s="87"/>
      <c r="F82" s="88"/>
    </row>
    <row r="83" spans="1:6" ht="15.75" thickBot="1" x14ac:dyDescent="0.3">
      <c r="A83" s="113"/>
      <c r="B83" s="114" t="s">
        <v>93</v>
      </c>
      <c r="C83" s="115"/>
      <c r="D83" s="116"/>
      <c r="E83" s="117"/>
      <c r="F83" s="88"/>
    </row>
    <row r="84" spans="1:6" x14ac:dyDescent="0.25">
      <c r="A84" s="118" t="s">
        <v>92</v>
      </c>
      <c r="B84" s="123">
        <v>450</v>
      </c>
      <c r="C84" s="123">
        <v>500</v>
      </c>
      <c r="D84" s="124">
        <v>550</v>
      </c>
      <c r="E84" s="119"/>
      <c r="F84" s="120"/>
    </row>
    <row r="85" spans="1:6" ht="15.75" thickBot="1" x14ac:dyDescent="0.3">
      <c r="A85" s="110" t="s">
        <v>71</v>
      </c>
      <c r="B85" s="111">
        <f>(F59/B84)</f>
        <v>2589.5333333333333</v>
      </c>
      <c r="C85" s="111">
        <f>(F59/C84)</f>
        <v>2330.58</v>
      </c>
      <c r="D85" s="121">
        <f>(F59/D84)</f>
        <v>2118.7090909090907</v>
      </c>
      <c r="E85" s="119"/>
      <c r="F85" s="120"/>
    </row>
    <row r="86" spans="1:6" x14ac:dyDescent="0.25">
      <c r="A86" s="86" t="s">
        <v>60</v>
      </c>
      <c r="B86" s="94"/>
      <c r="C86" s="94"/>
      <c r="D86" s="94"/>
      <c r="E86" s="94"/>
      <c r="F86" s="94"/>
    </row>
    <row r="87" spans="1:6" x14ac:dyDescent="0.25">
      <c r="A87" s="122"/>
      <c r="B87" s="122"/>
      <c r="C87" s="122"/>
      <c r="D87" s="122"/>
      <c r="E87" s="122"/>
      <c r="F87" s="122"/>
    </row>
  </sheetData>
  <mergeCells count="8">
    <mergeCell ref="D15:E15"/>
    <mergeCell ref="A17:F17"/>
    <mergeCell ref="A72:B72"/>
    <mergeCell ref="D9:E9"/>
    <mergeCell ref="D10:E10"/>
    <mergeCell ref="D11:E11"/>
    <mergeCell ref="D13:E13"/>
    <mergeCell ref="D14:E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suplementaria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2022-06-20T19:27:04Z</dcterms:modified>
</cp:coreProperties>
</file>