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1" documentId="11_D98618ACF7152927BDF962356C21B103811A590B" xr6:coauthVersionLast="47" xr6:coauthVersionMax="47" xr10:uidLastSave="{D7E41379-E0B0-4A70-9C9F-326393002E42}"/>
  <bookViews>
    <workbookView xWindow="0" yWindow="0" windowWidth="17685" windowHeight="117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2" i="1"/>
  <c r="F23" i="1" s="1"/>
  <c r="G12" i="1"/>
  <c r="C71" i="1" l="1"/>
  <c r="G49" i="1" l="1"/>
  <c r="G51" i="1" s="1"/>
  <c r="C74" i="1" s="1"/>
  <c r="G44" i="1" l="1"/>
  <c r="G45" i="1" s="1"/>
  <c r="G34" i="1"/>
  <c r="G33" i="1"/>
  <c r="G23" i="1"/>
  <c r="G21" i="1"/>
  <c r="G24" i="1" s="1"/>
  <c r="G56" i="1"/>
  <c r="G35" i="1" l="1"/>
  <c r="C70" i="1"/>
  <c r="C73" i="1"/>
  <c r="C72" i="1"/>
  <c r="G53" i="1" l="1"/>
  <c r="G54" i="1" s="1"/>
  <c r="G55" i="1" l="1"/>
  <c r="D81" i="1" s="1"/>
  <c r="C75" i="1"/>
  <c r="E81" i="1" l="1"/>
  <c r="C81" i="1"/>
  <c r="G57" i="1"/>
  <c r="C76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<sst xmlns="http://schemas.openxmlformats.org/spreadsheetml/2006/main" count="129" uniqueCount="96">
  <si>
    <t>RUBRO O CULTIVO</t>
  </si>
  <si>
    <t>AVENA-VICIA</t>
  </si>
  <si>
    <t>RENDIMIENTO (FARDOS/HA)</t>
  </si>
  <si>
    <t>VARIEDAD</t>
  </si>
  <si>
    <t>URANO-VICIA ATROPORPUREA</t>
  </si>
  <si>
    <t>FECHA ESTIMADA  PRECIO VENTA</t>
  </si>
  <si>
    <t>ENERO 2022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</si>
  <si>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</si>
  <si>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</si>
  <si>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</si>
  <si>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</si>
  <si>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</si>
  <si>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</si>
  <si>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</si>
  <si>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</si>
  <si>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</si>
  <si>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PREDIO</t>
  </si>
  <si>
    <t>COMUNA/LOCALIDAD</t>
  </si>
  <si>
    <t>EL CARMEN-SAN IGNACIO</t>
  </si>
  <si>
    <t>FECHA DE COSECHA</t>
  </si>
  <si>
    <t>DICIEMBRE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</si>
  <si>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</si>
  <si>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</si>
  <si>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</si>
  <si>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</si>
  <si>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</si>
  <si>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</si>
  <si>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</si>
  <si>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</si>
  <si>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</si>
  <si>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</si>
  <si>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</si>
  <si>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barbecho quimico</t>
  </si>
  <si>
    <t>JH</t>
  </si>
  <si>
    <t>mayo</t>
  </si>
  <si>
    <t>siembra</t>
  </si>
  <si>
    <t>acarreo fardos</t>
  </si>
  <si>
    <t>diciembre</t>
  </si>
  <si>
    <t>Subtotal Jornadas Hombre</t>
  </si>
  <si>
    <t>JORNADAS ANIMAL</t>
  </si>
  <si>
    <t>trazado regueros</t>
  </si>
  <si>
    <t>JA</t>
  </si>
  <si>
    <t>Subtotal Jornadas Animal</t>
  </si>
  <si>
    <t>MAQUINARIA</t>
  </si>
  <si>
    <t>aradura</t>
  </si>
  <si>
    <t>JM</t>
  </si>
  <si>
    <t>marzo-abril</t>
  </si>
  <si>
    <t>rastrajes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</si>
  <si>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</si>
  <si>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</si>
  <si>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</si>
  <si>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</si>
  <si>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</si>
  <si>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</si>
  <si>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</t>
  </si>
  <si>
    <t>kg</t>
  </si>
  <si>
    <t>abril-mayo</t>
  </si>
  <si>
    <t>semilla vicia</t>
  </si>
  <si>
    <t>FERTILIZANTES</t>
  </si>
  <si>
    <t>mezcla 11-30-11</t>
  </si>
  <si>
    <t>Kg</t>
  </si>
  <si>
    <t>mayo-junio</t>
  </si>
  <si>
    <t>super nitro</t>
  </si>
  <si>
    <t>septiembre-octubre</t>
  </si>
  <si>
    <t>Subtotal Insumos</t>
  </si>
  <si>
    <t>OTROS</t>
  </si>
  <si>
    <t>Item</t>
  </si>
  <si>
    <t>enfardado (n° de fardos)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</si>
  <si>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</si>
  <si>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</si>
  <si>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</si>
  <si>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</si>
  <si>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</si>
  <si>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</si>
  <si>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</si>
  <si>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</si>
  <si>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</si>
  <si>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</si>
  <si>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</si>
  <si>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</si>
  <si>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</si>
  <si>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</si>
  <si>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</si>
  <si>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</si>
  <si>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</si>
  <si>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</si>
  <si>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</si>
  <si>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</si>
  <si>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</si>
  <si>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</si>
  <si>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</si>
  <si>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</si>
  <si>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($/fardos)</t>
  </si>
  <si>
    <t>Rendimiento FARDOS/ha</t>
  </si>
  <si>
    <t>Costo unitario ($/fardos)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</si>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</sst>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164" fontId="2" fillId="2" borderId="15" xfId="1" applyFont="1" applyFill="1" applyBorder="1" applyAlignment="1">
      <alignment vertical="center"/>
    </xf>
    <xf numFmtId="164" fontId="3" fillId="3" borderId="15" xfId="1" applyFont="1" applyFill="1" applyBorder="1" applyAlignment="1">
      <alignment vertical="center"/>
    </xf>
    <xf numFmtId="164" fontId="14" fillId="2" borderId="6" xfId="1" applyFont="1" applyFill="1" applyBorder="1" applyAlignment="1">
      <alignment vertical="center"/>
    </xf>
    <xf numFmtId="164" fontId="14" fillId="8" borderId="39" xfId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B20" zoomScale="130" zoomScaleNormal="130" workbookViewId="0">
      <selection activeCell="F44" sqref="F4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3" t="s">
        <v>2</v>
      </c>
      <c r="F9" s="144"/>
      <c r="G9" s="9">
        <v>350</v>
      </c>
    </row>
    <row r="10" spans="1:7" ht="38.25" customHeight="1">
      <c r="A10" s="5"/>
      <c r="B10" s="10" t="s">
        <v>3</v>
      </c>
      <c r="C10" s="11" t="s">
        <v>4</v>
      </c>
      <c r="D10" s="12"/>
      <c r="E10" s="141" t="s">
        <v>5</v>
      </c>
      <c r="F10" s="142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1" t="s">
        <v>9</v>
      </c>
      <c r="F11" s="142"/>
      <c r="G11" s="15">
        <v>3500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1225000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1" t="s">
        <v>15</v>
      </c>
      <c r="F13" s="142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1" t="s">
        <v>19</v>
      </c>
      <c r="F14" s="142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47" t="s">
        <v>22</v>
      </c>
      <c r="F15" s="148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5" t="s">
        <v>24</v>
      </c>
      <c r="C17" s="146"/>
      <c r="D17" s="146"/>
      <c r="E17" s="146"/>
      <c r="F17" s="146"/>
      <c r="G17" s="14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1</v>
      </c>
      <c r="E21" s="13" t="s">
        <v>34</v>
      </c>
      <c r="F21" s="19">
        <v>18000</v>
      </c>
      <c r="G21" s="19">
        <f>(D21*F21)</f>
        <v>18000</v>
      </c>
    </row>
    <row r="22" spans="1:7" ht="12.75" customHeight="1">
      <c r="A22" s="26"/>
      <c r="B22" s="13" t="s">
        <v>35</v>
      </c>
      <c r="C22" s="34" t="s">
        <v>33</v>
      </c>
      <c r="D22" s="35">
        <v>2</v>
      </c>
      <c r="E22" s="13" t="s">
        <v>34</v>
      </c>
      <c r="F22" s="19">
        <f>F21</f>
        <v>18000</v>
      </c>
      <c r="G22" s="19">
        <v>34000</v>
      </c>
    </row>
    <row r="23" spans="1:7" ht="25.5" customHeight="1">
      <c r="A23" s="26"/>
      <c r="B23" s="13" t="s">
        <v>36</v>
      </c>
      <c r="C23" s="34" t="s">
        <v>33</v>
      </c>
      <c r="D23" s="35">
        <v>2</v>
      </c>
      <c r="E23" s="13" t="s">
        <v>37</v>
      </c>
      <c r="F23" s="19">
        <f>F22</f>
        <v>18000</v>
      </c>
      <c r="G23" s="19">
        <f>(D23*F23)</f>
        <v>36000</v>
      </c>
    </row>
    <row r="24" spans="1:7" ht="12.75" customHeight="1">
      <c r="A24" s="26"/>
      <c r="B24" s="36" t="s">
        <v>38</v>
      </c>
      <c r="C24" s="37"/>
      <c r="D24" s="37"/>
      <c r="E24" s="37"/>
      <c r="F24" s="38"/>
      <c r="G24" s="39">
        <f>SUM(G21:G23)</f>
        <v>88000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39</v>
      </c>
      <c r="C26" s="42"/>
      <c r="D26" s="43"/>
      <c r="E26" s="43"/>
      <c r="F26" s="44"/>
      <c r="G26" s="44"/>
    </row>
    <row r="27" spans="1:7" ht="24" customHeight="1">
      <c r="A27" s="5"/>
      <c r="B27" s="45" t="s">
        <v>26</v>
      </c>
      <c r="C27" s="46" t="s">
        <v>27</v>
      </c>
      <c r="D27" s="46" t="s">
        <v>28</v>
      </c>
      <c r="E27" s="45" t="s">
        <v>29</v>
      </c>
      <c r="F27" s="46" t="s">
        <v>30</v>
      </c>
      <c r="G27" s="45" t="s">
        <v>31</v>
      </c>
    </row>
    <row r="28" spans="1:7" ht="12" customHeight="1">
      <c r="A28" s="5"/>
      <c r="B28" s="47" t="s">
        <v>40</v>
      </c>
      <c r="C28" s="48" t="s">
        <v>41</v>
      </c>
      <c r="D28" s="48">
        <v>1</v>
      </c>
      <c r="E28" s="48" t="s">
        <v>34</v>
      </c>
      <c r="F28" s="19">
        <v>15000</v>
      </c>
      <c r="G28" s="135">
        <v>15000</v>
      </c>
    </row>
    <row r="29" spans="1:7" ht="12" customHeight="1">
      <c r="A29" s="5"/>
      <c r="B29" s="49" t="s">
        <v>42</v>
      </c>
      <c r="C29" s="50"/>
      <c r="D29" s="50"/>
      <c r="E29" s="50"/>
      <c r="F29" s="51"/>
      <c r="G29" s="136">
        <f>SUM(G28)</f>
        <v>15000</v>
      </c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43</v>
      </c>
      <c r="C31" s="42"/>
      <c r="D31" s="43"/>
      <c r="E31" s="43"/>
      <c r="F31" s="44"/>
      <c r="G31" s="44"/>
    </row>
    <row r="32" spans="1:7" ht="24" customHeight="1">
      <c r="A32" s="5"/>
      <c r="B32" s="55" t="s">
        <v>26</v>
      </c>
      <c r="C32" s="55" t="s">
        <v>27</v>
      </c>
      <c r="D32" s="55" t="s">
        <v>28</v>
      </c>
      <c r="E32" s="55" t="s">
        <v>29</v>
      </c>
      <c r="F32" s="56" t="s">
        <v>30</v>
      </c>
      <c r="G32" s="55" t="s">
        <v>31</v>
      </c>
    </row>
    <row r="33" spans="1:11" ht="12.75" customHeight="1">
      <c r="A33" s="26"/>
      <c r="B33" s="13" t="s">
        <v>44</v>
      </c>
      <c r="C33" s="34" t="s">
        <v>45</v>
      </c>
      <c r="D33" s="35">
        <v>0.125</v>
      </c>
      <c r="E33" s="16" t="s">
        <v>46</v>
      </c>
      <c r="F33" s="19">
        <v>296000</v>
      </c>
      <c r="G33" s="19">
        <f t="shared" ref="G33:G34" si="0">(D33*F33)</f>
        <v>37000</v>
      </c>
    </row>
    <row r="34" spans="1:11" ht="12.75" customHeight="1">
      <c r="A34" s="26"/>
      <c r="B34" s="13" t="s">
        <v>47</v>
      </c>
      <c r="C34" s="34" t="s">
        <v>45</v>
      </c>
      <c r="D34" s="35">
        <v>0.15</v>
      </c>
      <c r="E34" s="16" t="s">
        <v>46</v>
      </c>
      <c r="F34" s="19">
        <v>240000</v>
      </c>
      <c r="G34" s="19">
        <f t="shared" si="0"/>
        <v>36000</v>
      </c>
    </row>
    <row r="35" spans="1:11" ht="12.75" customHeight="1">
      <c r="A35" s="5"/>
      <c r="B35" s="57" t="s">
        <v>48</v>
      </c>
      <c r="C35" s="58"/>
      <c r="D35" s="58"/>
      <c r="E35" s="58"/>
      <c r="F35" s="59"/>
      <c r="G35" s="60">
        <f>SUM(G33:G34)</f>
        <v>73000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49</v>
      </c>
      <c r="C37" s="42"/>
      <c r="D37" s="43"/>
      <c r="E37" s="43"/>
      <c r="F37" s="44"/>
      <c r="G37" s="44"/>
    </row>
    <row r="38" spans="1:11" ht="24" customHeight="1">
      <c r="A38" s="5"/>
      <c r="B38" s="56" t="s">
        <v>50</v>
      </c>
      <c r="C38" s="56" t="s">
        <v>51</v>
      </c>
      <c r="D38" s="56" t="s">
        <v>52</v>
      </c>
      <c r="E38" s="56" t="s">
        <v>29</v>
      </c>
      <c r="F38" s="56" t="s">
        <v>30</v>
      </c>
      <c r="G38" s="56" t="s">
        <v>31</v>
      </c>
      <c r="K38" s="134"/>
    </row>
    <row r="39" spans="1:11" ht="12.75" customHeight="1">
      <c r="A39" s="26"/>
      <c r="B39" s="61" t="s">
        <v>53</v>
      </c>
      <c r="C39" s="62"/>
      <c r="D39" s="62"/>
      <c r="E39" s="62"/>
      <c r="F39" s="62"/>
      <c r="G39" s="62"/>
      <c r="K39" s="134"/>
    </row>
    <row r="40" spans="1:11" ht="12.75" customHeight="1">
      <c r="A40" s="26"/>
      <c r="B40" s="17" t="s">
        <v>54</v>
      </c>
      <c r="C40" s="63" t="s">
        <v>55</v>
      </c>
      <c r="D40" s="64">
        <v>100</v>
      </c>
      <c r="E40" s="63" t="s">
        <v>56</v>
      </c>
      <c r="F40" s="65">
        <v>571</v>
      </c>
      <c r="G40" s="65">
        <v>57100</v>
      </c>
    </row>
    <row r="41" spans="1:11" ht="12.75" customHeight="1">
      <c r="A41" s="26"/>
      <c r="B41" s="17" t="s">
        <v>57</v>
      </c>
      <c r="C41" s="63" t="s">
        <v>55</v>
      </c>
      <c r="D41" s="64">
        <v>40</v>
      </c>
      <c r="E41" s="63" t="s">
        <v>56</v>
      </c>
      <c r="F41" s="65">
        <v>495</v>
      </c>
      <c r="G41" s="65">
        <v>19800</v>
      </c>
    </row>
    <row r="42" spans="1:11" ht="12.75" customHeight="1">
      <c r="A42" s="26"/>
      <c r="B42" s="66" t="s">
        <v>58</v>
      </c>
      <c r="C42" s="67"/>
      <c r="D42" s="18"/>
      <c r="E42" s="67"/>
      <c r="F42" s="65"/>
      <c r="G42" s="65"/>
    </row>
    <row r="43" spans="1:11" ht="12.75" customHeight="1">
      <c r="A43" s="26"/>
      <c r="B43" s="17" t="s">
        <v>59</v>
      </c>
      <c r="C43" s="63" t="s">
        <v>60</v>
      </c>
      <c r="D43" s="64">
        <v>150</v>
      </c>
      <c r="E43" s="63" t="s">
        <v>61</v>
      </c>
      <c r="F43" s="65">
        <v>1150</v>
      </c>
      <c r="G43" s="65">
        <v>150000</v>
      </c>
    </row>
    <row r="44" spans="1:11" ht="12.75" customHeight="1">
      <c r="A44" s="26"/>
      <c r="B44" s="17" t="s">
        <v>62</v>
      </c>
      <c r="C44" s="63" t="s">
        <v>55</v>
      </c>
      <c r="D44" s="64">
        <v>200</v>
      </c>
      <c r="E44" s="63" t="s">
        <v>63</v>
      </c>
      <c r="F44" s="65">
        <v>1000</v>
      </c>
      <c r="G44" s="65">
        <f>(D44*F44)</f>
        <v>200000</v>
      </c>
    </row>
    <row r="45" spans="1:11" ht="13.5" customHeight="1">
      <c r="A45" s="5"/>
      <c r="B45" s="68" t="s">
        <v>64</v>
      </c>
      <c r="C45" s="69"/>
      <c r="D45" s="69"/>
      <c r="E45" s="69"/>
      <c r="F45" s="70"/>
      <c r="G45" s="71">
        <f>SUM(G39:G44)</f>
        <v>426900</v>
      </c>
    </row>
    <row r="46" spans="1:11" ht="12" customHeight="1">
      <c r="A46" s="2"/>
      <c r="B46" s="52"/>
      <c r="C46" s="53"/>
      <c r="D46" s="53"/>
      <c r="E46" s="72"/>
      <c r="F46" s="54"/>
      <c r="G46" s="54"/>
    </row>
    <row r="47" spans="1:11" ht="12" customHeight="1">
      <c r="A47" s="5"/>
      <c r="B47" s="41" t="s">
        <v>65</v>
      </c>
      <c r="C47" s="42"/>
      <c r="D47" s="43"/>
      <c r="E47" s="43"/>
      <c r="F47" s="44"/>
      <c r="G47" s="44"/>
    </row>
    <row r="48" spans="1:11" ht="24" customHeight="1">
      <c r="A48" s="5"/>
      <c r="B48" s="55" t="s">
        <v>66</v>
      </c>
      <c r="C48" s="56" t="s">
        <v>51</v>
      </c>
      <c r="D48" s="56" t="s">
        <v>52</v>
      </c>
      <c r="E48" s="55" t="s">
        <v>29</v>
      </c>
      <c r="F48" s="56" t="s">
        <v>30</v>
      </c>
      <c r="G48" s="55" t="s">
        <v>31</v>
      </c>
    </row>
    <row r="49" spans="1:7" ht="24" customHeight="1">
      <c r="A49" s="90"/>
      <c r="B49" s="13" t="s">
        <v>67</v>
      </c>
      <c r="C49" s="34" t="s">
        <v>45</v>
      </c>
      <c r="D49" s="35">
        <v>350</v>
      </c>
      <c r="E49" s="16" t="s">
        <v>37</v>
      </c>
      <c r="F49" s="19">
        <v>800</v>
      </c>
      <c r="G49" s="19">
        <f t="shared" ref="G49" si="1">(D49*F49)</f>
        <v>280000</v>
      </c>
    </row>
    <row r="50" spans="1:7" ht="19.5" customHeight="1">
      <c r="A50" s="26"/>
      <c r="B50" s="74" t="s">
        <v>68</v>
      </c>
      <c r="C50" s="67"/>
      <c r="D50" s="65"/>
      <c r="E50" s="75"/>
      <c r="F50" s="73"/>
      <c r="G50" s="65"/>
    </row>
    <row r="51" spans="1:7" ht="13.5" customHeight="1">
      <c r="A51" s="5"/>
      <c r="B51" s="76" t="s">
        <v>69</v>
      </c>
      <c r="C51" s="77"/>
      <c r="D51" s="77"/>
      <c r="E51" s="77"/>
      <c r="F51" s="78"/>
      <c r="G51" s="79">
        <f>SUM(G49:G50)</f>
        <v>280000</v>
      </c>
    </row>
    <row r="52" spans="1:7" ht="12" customHeight="1">
      <c r="A52" s="2"/>
      <c r="B52" s="93"/>
      <c r="C52" s="93"/>
      <c r="D52" s="93"/>
      <c r="E52" s="93"/>
      <c r="F52" s="94"/>
      <c r="G52" s="94"/>
    </row>
    <row r="53" spans="1:7" ht="12" customHeight="1">
      <c r="A53" s="90"/>
      <c r="B53" s="95" t="s">
        <v>70</v>
      </c>
      <c r="C53" s="96"/>
      <c r="D53" s="96"/>
      <c r="E53" s="96"/>
      <c r="F53" s="96"/>
      <c r="G53" s="97">
        <f>G24+G35+G45+G51+G28</f>
        <v>882900</v>
      </c>
    </row>
    <row r="54" spans="1:7" ht="12" customHeight="1">
      <c r="A54" s="90"/>
      <c r="B54" s="98" t="s">
        <v>71</v>
      </c>
      <c r="C54" s="81"/>
      <c r="D54" s="81"/>
      <c r="E54" s="81"/>
      <c r="F54" s="81"/>
      <c r="G54" s="99">
        <f>G53*0.05</f>
        <v>44145</v>
      </c>
    </row>
    <row r="55" spans="1:7" ht="12" customHeight="1">
      <c r="A55" s="90"/>
      <c r="B55" s="100" t="s">
        <v>72</v>
      </c>
      <c r="C55" s="80"/>
      <c r="D55" s="80"/>
      <c r="E55" s="80"/>
      <c r="F55" s="80"/>
      <c r="G55" s="101">
        <f>G54+G53</f>
        <v>927045</v>
      </c>
    </row>
    <row r="56" spans="1:7" ht="12" customHeight="1">
      <c r="A56" s="90"/>
      <c r="B56" s="98" t="s">
        <v>73</v>
      </c>
      <c r="C56" s="81"/>
      <c r="D56" s="81"/>
      <c r="E56" s="81"/>
      <c r="F56" s="81"/>
      <c r="G56" s="99">
        <f>G12</f>
        <v>1225000</v>
      </c>
    </row>
    <row r="57" spans="1:7" ht="12" customHeight="1">
      <c r="A57" s="90"/>
      <c r="B57" s="102" t="s">
        <v>74</v>
      </c>
      <c r="C57" s="103"/>
      <c r="D57" s="103"/>
      <c r="E57" s="103"/>
      <c r="F57" s="103"/>
      <c r="G57" s="104">
        <f>G56-G55</f>
        <v>297955</v>
      </c>
    </row>
    <row r="58" spans="1:7" ht="12" customHeight="1">
      <c r="A58" s="90"/>
      <c r="B58" s="91" t="s">
        <v>75</v>
      </c>
      <c r="C58" s="92"/>
      <c r="D58" s="92"/>
      <c r="E58" s="92"/>
      <c r="F58" s="92"/>
      <c r="G58" s="87"/>
    </row>
    <row r="59" spans="1:7" ht="12.75" customHeight="1" thickBot="1">
      <c r="A59" s="90"/>
      <c r="B59" s="105"/>
      <c r="C59" s="92"/>
      <c r="D59" s="92"/>
      <c r="E59" s="92"/>
      <c r="F59" s="92"/>
      <c r="G59" s="87"/>
    </row>
    <row r="60" spans="1:7" ht="12" customHeight="1">
      <c r="A60" s="90"/>
      <c r="B60" s="117" t="s">
        <v>76</v>
      </c>
      <c r="C60" s="118"/>
      <c r="D60" s="118"/>
      <c r="E60" s="118"/>
      <c r="F60" s="119"/>
      <c r="G60" s="87"/>
    </row>
    <row r="61" spans="1:7" ht="12" customHeight="1">
      <c r="A61" s="90"/>
      <c r="B61" s="120" t="s">
        <v>77</v>
      </c>
      <c r="C61" s="89"/>
      <c r="D61" s="89"/>
      <c r="E61" s="89"/>
      <c r="F61" s="121"/>
      <c r="G61" s="87"/>
    </row>
    <row r="62" spans="1:7" ht="12" customHeight="1">
      <c r="A62" s="90"/>
      <c r="B62" s="120" t="s">
        <v>78</v>
      </c>
      <c r="C62" s="89"/>
      <c r="D62" s="89"/>
      <c r="E62" s="89"/>
      <c r="F62" s="121"/>
      <c r="G62" s="87"/>
    </row>
    <row r="63" spans="1:7" ht="12" customHeight="1">
      <c r="A63" s="90"/>
      <c r="B63" s="120" t="s">
        <v>79</v>
      </c>
      <c r="C63" s="89"/>
      <c r="D63" s="89"/>
      <c r="E63" s="89"/>
      <c r="F63" s="121"/>
      <c r="G63" s="87"/>
    </row>
    <row r="64" spans="1:7" ht="12" customHeight="1">
      <c r="A64" s="90"/>
      <c r="B64" s="120" t="s">
        <v>80</v>
      </c>
      <c r="C64" s="89"/>
      <c r="D64" s="89"/>
      <c r="E64" s="89"/>
      <c r="F64" s="121"/>
      <c r="G64" s="87"/>
    </row>
    <row r="65" spans="1:7" ht="12" customHeight="1">
      <c r="A65" s="90"/>
      <c r="B65" s="120" t="s">
        <v>81</v>
      </c>
      <c r="C65" s="89"/>
      <c r="D65" s="89"/>
      <c r="E65" s="89"/>
      <c r="F65" s="121"/>
      <c r="G65" s="87"/>
    </row>
    <row r="66" spans="1:7" ht="12.75" customHeight="1" thickBot="1">
      <c r="A66" s="90"/>
      <c r="B66" s="122" t="s">
        <v>82</v>
      </c>
      <c r="C66" s="123"/>
      <c r="D66" s="123"/>
      <c r="E66" s="123"/>
      <c r="F66" s="124"/>
      <c r="G66" s="87"/>
    </row>
    <row r="67" spans="1:7" ht="12.75" customHeight="1">
      <c r="A67" s="90"/>
      <c r="B67" s="115"/>
      <c r="C67" s="89"/>
      <c r="D67" s="89"/>
      <c r="E67" s="89"/>
      <c r="F67" s="89"/>
      <c r="G67" s="87"/>
    </row>
    <row r="68" spans="1:7" ht="15" customHeight="1" thickBot="1">
      <c r="A68" s="90"/>
      <c r="B68" s="139" t="s">
        <v>83</v>
      </c>
      <c r="C68" s="140"/>
      <c r="D68" s="114"/>
      <c r="E68" s="83"/>
      <c r="F68" s="83"/>
      <c r="G68" s="87"/>
    </row>
    <row r="69" spans="1:7" ht="12" customHeight="1">
      <c r="A69" s="90"/>
      <c r="B69" s="107" t="s">
        <v>66</v>
      </c>
      <c r="C69" s="84" t="s">
        <v>84</v>
      </c>
      <c r="D69" s="108" t="s">
        <v>85</v>
      </c>
      <c r="E69" s="83"/>
      <c r="F69" s="83"/>
      <c r="G69" s="87"/>
    </row>
    <row r="70" spans="1:7" ht="12" customHeight="1">
      <c r="A70" s="90"/>
      <c r="B70" s="109" t="s">
        <v>86</v>
      </c>
      <c r="C70" s="137">
        <f>G24</f>
        <v>88000</v>
      </c>
      <c r="D70" s="110">
        <f>(C70/C76)</f>
        <v>9.492527331467189E-2</v>
      </c>
      <c r="E70" s="83"/>
      <c r="F70" s="83"/>
      <c r="G70" s="87"/>
    </row>
    <row r="71" spans="1:7" ht="12" customHeight="1">
      <c r="A71" s="90"/>
      <c r="B71" s="109" t="s">
        <v>87</v>
      </c>
      <c r="C71" s="137">
        <f>G29</f>
        <v>15000</v>
      </c>
      <c r="D71" s="110">
        <v>0.02</v>
      </c>
      <c r="E71" s="83"/>
      <c r="F71" s="83"/>
      <c r="G71" s="87"/>
    </row>
    <row r="72" spans="1:7" ht="12" customHeight="1">
      <c r="A72" s="90"/>
      <c r="B72" s="109" t="s">
        <v>88</v>
      </c>
      <c r="C72" s="137">
        <f>G35</f>
        <v>73000</v>
      </c>
      <c r="D72" s="110">
        <f>(C72/C76)</f>
        <v>7.8744828999671002E-2</v>
      </c>
      <c r="E72" s="83"/>
      <c r="F72" s="83"/>
      <c r="G72" s="87"/>
    </row>
    <row r="73" spans="1:7" ht="12" customHeight="1">
      <c r="A73" s="90"/>
      <c r="B73" s="109" t="s">
        <v>50</v>
      </c>
      <c r="C73" s="137">
        <f>G45</f>
        <v>426900</v>
      </c>
      <c r="D73" s="110">
        <f>(C73/C76)</f>
        <v>0.4604954452049253</v>
      </c>
      <c r="E73" s="83"/>
      <c r="F73" s="83"/>
      <c r="G73" s="87"/>
    </row>
    <row r="74" spans="1:7" ht="12" customHeight="1">
      <c r="A74" s="90"/>
      <c r="B74" s="109" t="s">
        <v>89</v>
      </c>
      <c r="C74" s="137">
        <f>G51</f>
        <v>280000</v>
      </c>
      <c r="D74" s="110">
        <f>(C74/C76)</f>
        <v>0.30203496054668327</v>
      </c>
      <c r="E74" s="86"/>
      <c r="F74" s="86"/>
      <c r="G74" s="87"/>
    </row>
    <row r="75" spans="1:7" ht="12" customHeight="1">
      <c r="A75" s="90"/>
      <c r="B75" s="109" t="s">
        <v>90</v>
      </c>
      <c r="C75" s="137">
        <f>G54</f>
        <v>44145</v>
      </c>
      <c r="D75" s="110">
        <f>(C75/C76)</f>
        <v>4.7619047619047616E-2</v>
      </c>
      <c r="E75" s="86"/>
      <c r="F75" s="86"/>
      <c r="G75" s="87"/>
    </row>
    <row r="76" spans="1:7" ht="12.75" customHeight="1" thickBot="1">
      <c r="A76" s="90"/>
      <c r="B76" s="111" t="s">
        <v>91</v>
      </c>
      <c r="C76" s="138">
        <f>SUM(C70:C75)</f>
        <v>927045</v>
      </c>
      <c r="D76" s="113">
        <f>SUM(D70:D75)</f>
        <v>1.0038195556849991</v>
      </c>
      <c r="E76" s="86"/>
      <c r="F76" s="86"/>
      <c r="G76" s="87"/>
    </row>
    <row r="77" spans="1:7" ht="12" customHeight="1">
      <c r="A77" s="90"/>
      <c r="B77" s="105"/>
      <c r="C77" s="92"/>
      <c r="D77" s="92"/>
      <c r="E77" s="92"/>
      <c r="F77" s="92"/>
      <c r="G77" s="87"/>
    </row>
    <row r="78" spans="1:7" ht="12.75" customHeight="1">
      <c r="A78" s="90"/>
      <c r="B78" s="106"/>
      <c r="C78" s="92"/>
      <c r="D78" s="92"/>
      <c r="E78" s="92"/>
      <c r="F78" s="92"/>
      <c r="G78" s="87"/>
    </row>
    <row r="79" spans="1:7" ht="12" customHeight="1" thickBot="1">
      <c r="A79" s="82"/>
      <c r="B79" s="126"/>
      <c r="C79" s="127" t="s">
        <v>92</v>
      </c>
      <c r="D79" s="128"/>
      <c r="E79" s="129"/>
      <c r="F79" s="85"/>
      <c r="G79" s="87"/>
    </row>
    <row r="80" spans="1:7" ht="12" customHeight="1">
      <c r="A80" s="90"/>
      <c r="B80" s="130" t="s">
        <v>93</v>
      </c>
      <c r="C80" s="131">
        <v>340</v>
      </c>
      <c r="D80" s="131">
        <v>350</v>
      </c>
      <c r="E80" s="132">
        <v>360</v>
      </c>
      <c r="F80" s="125"/>
      <c r="G80" s="88"/>
    </row>
    <row r="81" spans="1:7" ht="12.75" customHeight="1" thickBot="1">
      <c r="A81" s="90"/>
      <c r="B81" s="111" t="s">
        <v>94</v>
      </c>
      <c r="C81" s="112">
        <f>(G55/C80)</f>
        <v>2726.6029411764707</v>
      </c>
      <c r="D81" s="112">
        <f>(G55/D80)</f>
        <v>2648.7</v>
      </c>
      <c r="E81" s="133">
        <f>(G55/E80)</f>
        <v>2575.125</v>
      </c>
      <c r="F81" s="125"/>
      <c r="G81" s="88"/>
    </row>
    <row r="82" spans="1:7" ht="15.6" customHeight="1">
      <c r="A82" s="90"/>
      <c r="B82" s="116" t="s">
        <v>95</v>
      </c>
      <c r="C82" s="89"/>
      <c r="D82" s="89"/>
      <c r="E82" s="89"/>
      <c r="F82" s="89"/>
      <c r="G82" s="89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2022-06-23T15:35:33Z</dcterms:modified>
  <cp:category/>
  <cp:contentStatus/>
</cp:coreProperties>
</file>