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AVENA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7" l="1"/>
  <c r="D55" i="7" l="1"/>
  <c r="G55" i="7" s="1"/>
  <c r="G45" i="7"/>
  <c r="G32" i="7" l="1"/>
  <c r="G33" i="7"/>
  <c r="G34" i="7"/>
  <c r="G35" i="7"/>
  <c r="G36" i="7"/>
  <c r="G37" i="7"/>
  <c r="G38" i="7"/>
  <c r="G50" i="7"/>
  <c r="G49" i="7"/>
  <c r="G47" i="7"/>
  <c r="G46" i="7"/>
  <c r="G44" i="7"/>
  <c r="G43" i="7"/>
  <c r="G31" i="7"/>
  <c r="G21" i="7"/>
  <c r="G22" i="7" s="1"/>
  <c r="G12" i="7"/>
  <c r="G61" i="7" s="1"/>
  <c r="G39" i="7" l="1"/>
  <c r="G51" i="7"/>
  <c r="C78" i="7" s="1"/>
  <c r="C76" i="7"/>
  <c r="C75" i="7"/>
  <c r="C77" i="7" l="1"/>
  <c r="G58" i="7"/>
  <c r="G59" i="7" s="1"/>
  <c r="C80" i="7" s="1"/>
  <c r="C81" i="7" l="1"/>
  <c r="D75" i="7" s="1"/>
  <c r="G60" i="7"/>
  <c r="D79" i="7" l="1"/>
  <c r="D76" i="7"/>
  <c r="D78" i="7"/>
  <c r="D80" i="7"/>
  <c r="D77" i="7"/>
  <c r="E86" i="7"/>
  <c r="G62" i="7"/>
  <c r="C86" i="7"/>
  <c r="D86" i="7"/>
  <c r="D81" i="7" l="1"/>
</calcChain>
</file>

<file path=xl/sharedStrings.xml><?xml version="1.0" encoding="utf-8"?>
<sst xmlns="http://schemas.openxmlformats.org/spreadsheetml/2006/main" count="146" uniqueCount="99">
  <si>
    <t>RUBRO O CULTIVO</t>
  </si>
  <si>
    <t xml:space="preserve">AVENA </t>
  </si>
  <si>
    <t>RENDIMIENTO (qqm/há.)</t>
  </si>
  <si>
    <t>VARIEDAD</t>
  </si>
  <si>
    <t>SUPERNOVA</t>
  </si>
  <si>
    <t>FECHA ESTIMADA  PRECIO VENTA</t>
  </si>
  <si>
    <t xml:space="preserve">FEBRERO 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</si>
  <si>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</si>
  <si>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</si>
  <si>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</si>
  <si>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</si>
  <si>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</si>
  <si>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</si>
  <si>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</si>
  <si>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</si>
  <si>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</si>
  <si>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</si>
  <si>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</si>
  <si>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</si>
  <si>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FEBRERO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</si>
  <si>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</si>
  <si>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</si>
  <si>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</si>
  <si>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</si>
  <si>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</si>
  <si>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</si>
  <si>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</si>
  <si>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</si>
  <si>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</si>
  <si>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</si>
  <si>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</si>
  <si>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</si>
  <si>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</si>
  <si>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</si>
  <si>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</si>
  <si>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</si>
  <si>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</si>
  <si>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</si>
  <si>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Aplicación Herbicida pre-siembra</t>
  </si>
  <si>
    <t>JM</t>
  </si>
  <si>
    <t>Julio</t>
  </si>
  <si>
    <t>Rastraje</t>
  </si>
  <si>
    <t>Aradura</t>
  </si>
  <si>
    <t xml:space="preserve">Siembra </t>
  </si>
  <si>
    <t>Agosto-Septiembre</t>
  </si>
  <si>
    <t>Rodonar</t>
  </si>
  <si>
    <t>Aplicación fertilizantes</t>
  </si>
  <si>
    <t>Agosto-Octubre</t>
  </si>
  <si>
    <t>Pulverizaciones</t>
  </si>
  <si>
    <t>Octubre-Noviembre</t>
  </si>
  <si>
    <t>Cosecha automotriz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</si>
  <si>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</si>
  <si>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</si>
  <si>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</si>
  <si>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</si>
  <si>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</si>
  <si>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</si>
  <si>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</si>
  <si>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</si>
  <si>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</si>
  <si>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Septiembre-Octubre</t>
  </si>
  <si>
    <t>Mezcla NPK 7-27-11</t>
  </si>
  <si>
    <t>Muriato de Potasio</t>
  </si>
  <si>
    <t>Glifosato</t>
  </si>
  <si>
    <t>l</t>
  </si>
  <si>
    <t>Ajac</t>
  </si>
  <si>
    <t>u</t>
  </si>
  <si>
    <t xml:space="preserve">MCPA </t>
  </si>
  <si>
    <t>Propizol 25 EC</t>
  </si>
  <si>
    <t>Subtotal Insumos</t>
  </si>
  <si>
    <t>OTROS</t>
  </si>
  <si>
    <t>Item</t>
  </si>
  <si>
    <t>Sacos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</si>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</sst>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8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3" fontId="1" fillId="2" borderId="5" xfId="0" applyNumberFormat="1" applyFont="1" applyFill="1" applyBorder="1"/>
    <xf numFmtId="0" fontId="0" fillId="2" borderId="18" xfId="0" applyFill="1" applyBorder="1"/>
    <xf numFmtId="0" fontId="3" fillId="2" borderId="20" xfId="0" applyFont="1" applyFill="1" applyBorder="1"/>
    <xf numFmtId="0" fontId="0" fillId="2" borderId="22" xfId="0" applyFill="1" applyBorder="1"/>
    <xf numFmtId="49" fontId="3" fillId="2" borderId="20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1" fillId="2" borderId="54" xfId="0" applyNumberFormat="1" applyFont="1" applyFill="1" applyBorder="1"/>
    <xf numFmtId="0" fontId="1" fillId="2" borderId="53" xfId="0" applyFont="1" applyFill="1" applyBorder="1" applyAlignment="1">
      <alignment vertical="center"/>
    </xf>
    <xf numFmtId="0" fontId="1" fillId="2" borderId="53" xfId="0" applyFont="1" applyFill="1" applyBorder="1" applyAlignment="1">
      <alignment horizontal="center" vertical="center"/>
    </xf>
    <xf numFmtId="3" fontId="1" fillId="2" borderId="53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5" xfId="0" applyNumberFormat="1" applyFont="1" applyFill="1" applyBorder="1"/>
    <xf numFmtId="0" fontId="1" fillId="2" borderId="5" xfId="0" applyFont="1" applyFill="1" applyBorder="1"/>
    <xf numFmtId="49" fontId="1" fillId="2" borderId="5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1" fillId="2" borderId="5" xfId="0" applyNumberFormat="1" applyFont="1" applyFill="1" applyBorder="1" applyAlignment="1">
      <alignment wrapText="1"/>
    </xf>
    <xf numFmtId="0" fontId="1" fillId="2" borderId="6" xfId="0" applyFont="1" applyFill="1" applyBorder="1"/>
    <xf numFmtId="3" fontId="5" fillId="0" borderId="53" xfId="0" applyNumberFormat="1" applyFont="1" applyBorder="1" applyAlignment="1">
      <alignment horizontal="left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horizontal="center" vertical="center"/>
    </xf>
    <xf numFmtId="49" fontId="6" fillId="3" borderId="55" xfId="0" applyNumberFormat="1" applyFont="1" applyFill="1" applyBorder="1" applyAlignment="1">
      <alignment horizontal="center" vertical="center" wrapText="1"/>
    </xf>
    <xf numFmtId="49" fontId="2" fillId="3" borderId="53" xfId="0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3" fontId="2" fillId="3" borderId="53" xfId="0" applyNumberFormat="1" applyFont="1" applyFill="1" applyBorder="1" applyAlignment="1">
      <alignment vertical="center"/>
    </xf>
    <xf numFmtId="0" fontId="1" fillId="2" borderId="56" xfId="0" applyFont="1" applyFill="1" applyBorder="1"/>
    <xf numFmtId="0" fontId="1" fillId="2" borderId="57" xfId="0" applyFont="1" applyFill="1" applyBorder="1"/>
    <xf numFmtId="0" fontId="1" fillId="2" borderId="57" xfId="0" applyFont="1" applyFill="1" applyBorder="1" applyAlignment="1">
      <alignment horizontal="center"/>
    </xf>
    <xf numFmtId="3" fontId="1" fillId="2" borderId="57" xfId="0" applyNumberFormat="1" applyFont="1" applyFill="1" applyBorder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3" fontId="1" fillId="2" borderId="16" xfId="0" applyNumberFormat="1" applyFont="1" applyFill="1" applyBorder="1"/>
    <xf numFmtId="0" fontId="1" fillId="2" borderId="23" xfId="0" applyFont="1" applyFill="1" applyBorder="1"/>
    <xf numFmtId="0" fontId="1" fillId="2" borderId="23" xfId="0" applyFont="1" applyFill="1" applyBorder="1" applyAlignment="1">
      <alignment horizontal="center"/>
    </xf>
    <xf numFmtId="3" fontId="1" fillId="2" borderId="23" xfId="0" applyNumberFormat="1" applyFont="1" applyFill="1" applyBorder="1"/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6" fillId="5" borderId="25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28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164" fontId="6" fillId="5" borderId="30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" fillId="2" borderId="42" xfId="0" applyFont="1" applyFill="1" applyBorder="1"/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45" xfId="0" applyFont="1" applyFill="1" applyBorder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/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/>
    <xf numFmtId="0" fontId="1" fillId="8" borderId="40" xfId="0" applyFont="1" applyFill="1" applyBorder="1"/>
    <xf numFmtId="0" fontId="1" fillId="6" borderId="20" xfId="0" applyFont="1" applyFill="1" applyBorder="1" applyAlignment="1">
      <alignment horizontal="center"/>
    </xf>
    <xf numFmtId="0" fontId="1" fillId="6" borderId="20" xfId="0" applyFont="1" applyFill="1" applyBorder="1"/>
    <xf numFmtId="49" fontId="9" fillId="7" borderId="31" xfId="0" applyNumberFormat="1" applyFont="1" applyFill="1" applyBorder="1" applyAlignment="1">
      <alignment vertical="center"/>
    </xf>
    <xf numFmtId="49" fontId="9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/>
    <xf numFmtId="165" fontId="9" fillId="2" borderId="5" xfId="0" applyNumberFormat="1" applyFont="1" applyFill="1" applyBorder="1" applyAlignment="1">
      <alignment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/>
    </xf>
    <xf numFmtId="49" fontId="9" fillId="7" borderId="35" xfId="0" applyNumberFormat="1" applyFont="1" applyFill="1" applyBorder="1" applyAlignment="1">
      <alignment vertical="center"/>
    </xf>
    <xf numFmtId="165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1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/>
    </xf>
    <xf numFmtId="49" fontId="9" fillId="7" borderId="50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9" fillId="2" borderId="20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horizontal="right"/>
    </xf>
    <xf numFmtId="0" fontId="1" fillId="2" borderId="54" xfId="0" applyFont="1" applyFill="1" applyBorder="1" applyAlignment="1">
      <alignment horizontal="right"/>
    </xf>
    <xf numFmtId="3" fontId="1" fillId="2" borderId="54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center"/>
    </xf>
    <xf numFmtId="49" fontId="1" fillId="9" borderId="5" xfId="0" applyNumberFormat="1" applyFont="1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right"/>
    </xf>
    <xf numFmtId="0" fontId="1" fillId="9" borderId="54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right"/>
    </xf>
    <xf numFmtId="0" fontId="0" fillId="0" borderId="8" xfId="0" applyFill="1" applyBorder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8" xfId="0" applyNumberFormat="1" applyFont="1" applyFill="1" applyBorder="1" applyAlignment="1">
      <alignment horizontal="left"/>
    </xf>
    <xf numFmtId="49" fontId="1" fillId="0" borderId="58" xfId="0" applyNumberFormat="1" applyFont="1" applyFill="1" applyBorder="1" applyAlignment="1">
      <alignment horizontal="left" vertical="center" wrapText="1"/>
    </xf>
    <xf numFmtId="49" fontId="1" fillId="2" borderId="58" xfId="0" applyNumberFormat="1" applyFont="1" applyFill="1" applyBorder="1" applyAlignment="1">
      <alignment horizontal="left" wrapText="1"/>
    </xf>
    <xf numFmtId="14" fontId="1" fillId="2" borderId="58" xfId="0" applyNumberFormat="1" applyFont="1" applyFill="1" applyBorder="1" applyAlignment="1">
      <alignment horizontal="left"/>
    </xf>
    <xf numFmtId="0" fontId="0" fillId="2" borderId="59" xfId="0" applyFill="1" applyBorder="1"/>
    <xf numFmtId="0" fontId="1" fillId="2" borderId="60" xfId="0" applyFont="1" applyFill="1" applyBorder="1" applyAlignment="1">
      <alignment wrapText="1"/>
    </xf>
    <xf numFmtId="49" fontId="6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1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9" fillId="7" borderId="51" xfId="0" applyNumberFormat="1" applyFont="1" applyFill="1" applyBorder="1" applyAlignment="1"/>
    <xf numFmtId="0" fontId="9" fillId="7" borderId="52" xfId="0" applyNumberFormat="1" applyFont="1" applyFill="1" applyBorder="1" applyAlignment="1"/>
    <xf numFmtId="165" fontId="9" fillId="7" borderId="36" xfId="0" applyNumberFormat="1" applyFont="1" applyFill="1" applyBorder="1" applyAlignment="1"/>
    <xf numFmtId="165" fontId="9" fillId="7" borderId="37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70" workbookViewId="0">
      <selection activeCell="F75" sqref="F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34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1"/>
      <c r="F1" s="2"/>
      <c r="G1" s="2"/>
    </row>
    <row r="2" spans="1:7" ht="15" customHeight="1" x14ac:dyDescent="0.25">
      <c r="A2" s="2"/>
      <c r="B2" s="2"/>
      <c r="C2" s="2"/>
      <c r="D2" s="2"/>
      <c r="E2" s="31"/>
      <c r="F2" s="2"/>
      <c r="G2" s="2"/>
    </row>
    <row r="3" spans="1:7" ht="15" customHeight="1" x14ac:dyDescent="0.25">
      <c r="A3" s="2"/>
      <c r="B3" s="2"/>
      <c r="C3" s="2"/>
      <c r="D3" s="2"/>
      <c r="E3" s="31"/>
      <c r="F3" s="2"/>
      <c r="G3" s="2"/>
    </row>
    <row r="4" spans="1:7" ht="15" customHeight="1" x14ac:dyDescent="0.25">
      <c r="A4" s="2"/>
      <c r="B4" s="2"/>
      <c r="C4" s="2"/>
      <c r="D4" s="2"/>
      <c r="E4" s="31"/>
      <c r="F4" s="2"/>
      <c r="G4" s="2"/>
    </row>
    <row r="5" spans="1:7" ht="15" customHeight="1" x14ac:dyDescent="0.25">
      <c r="A5" s="2"/>
      <c r="B5" s="2"/>
      <c r="C5" s="2"/>
      <c r="D5" s="2"/>
      <c r="E5" s="31"/>
      <c r="F5" s="2"/>
      <c r="G5" s="2"/>
    </row>
    <row r="6" spans="1:7" ht="15" customHeight="1" x14ac:dyDescent="0.25">
      <c r="A6" s="2"/>
      <c r="B6" s="2"/>
      <c r="C6" s="2"/>
      <c r="D6" s="2"/>
      <c r="E6" s="31"/>
      <c r="F6" s="2"/>
      <c r="G6" s="2"/>
    </row>
    <row r="7" spans="1:7" ht="15" customHeight="1" x14ac:dyDescent="0.25">
      <c r="A7" s="2"/>
      <c r="B7" s="2"/>
      <c r="C7" s="2"/>
      <c r="D7" s="2"/>
      <c r="E7" s="31"/>
      <c r="F7" s="2"/>
      <c r="G7" s="2"/>
    </row>
    <row r="8" spans="1:7" ht="15" customHeight="1" x14ac:dyDescent="0.25">
      <c r="A8" s="2"/>
      <c r="B8" s="163"/>
      <c r="C8" s="3"/>
      <c r="D8" s="2"/>
      <c r="E8" s="32"/>
      <c r="F8" s="3"/>
      <c r="G8" s="3"/>
    </row>
    <row r="9" spans="1:7" ht="12" customHeight="1" x14ac:dyDescent="0.25">
      <c r="A9" s="20"/>
      <c r="B9" s="165" t="s">
        <v>0</v>
      </c>
      <c r="C9" s="159" t="s">
        <v>1</v>
      </c>
      <c r="D9" s="36"/>
      <c r="E9" s="171" t="s">
        <v>2</v>
      </c>
      <c r="F9" s="172"/>
      <c r="G9" s="17">
        <v>55</v>
      </c>
    </row>
    <row r="10" spans="1:7" ht="15" x14ac:dyDescent="0.25">
      <c r="A10" s="20"/>
      <c r="B10" s="166" t="s">
        <v>3</v>
      </c>
      <c r="C10" s="160" t="s">
        <v>4</v>
      </c>
      <c r="D10" s="36"/>
      <c r="E10" s="173" t="s">
        <v>5</v>
      </c>
      <c r="F10" s="174"/>
      <c r="G10" s="5" t="s">
        <v>6</v>
      </c>
    </row>
    <row r="11" spans="1:7" ht="18" customHeight="1" x14ac:dyDescent="0.25">
      <c r="A11" s="20"/>
      <c r="B11" s="166" t="s">
        <v>7</v>
      </c>
      <c r="C11" s="159" t="s">
        <v>8</v>
      </c>
      <c r="D11" s="36"/>
      <c r="E11" s="173" t="s">
        <v>9</v>
      </c>
      <c r="F11" s="174"/>
      <c r="G11" s="17">
        <v>20000</v>
      </c>
    </row>
    <row r="12" spans="1:7" ht="11.25" customHeight="1" x14ac:dyDescent="0.25">
      <c r="A12" s="20"/>
      <c r="B12" s="166" t="s">
        <v>10</v>
      </c>
      <c r="C12" s="161" t="s">
        <v>11</v>
      </c>
      <c r="D12" s="36"/>
      <c r="E12" s="30" t="s">
        <v>12</v>
      </c>
      <c r="F12" s="29"/>
      <c r="G12" s="7">
        <f>(G9*G11)</f>
        <v>1100000</v>
      </c>
    </row>
    <row r="13" spans="1:7" ht="11.25" customHeight="1" x14ac:dyDescent="0.25">
      <c r="A13" s="20"/>
      <c r="B13" s="166" t="s">
        <v>13</v>
      </c>
      <c r="C13" s="159" t="s">
        <v>14</v>
      </c>
      <c r="D13" s="36"/>
      <c r="E13" s="173" t="s">
        <v>15</v>
      </c>
      <c r="F13" s="174"/>
      <c r="G13" s="5" t="s">
        <v>16</v>
      </c>
    </row>
    <row r="14" spans="1:7" ht="13.5" customHeight="1" x14ac:dyDescent="0.25">
      <c r="A14" s="20"/>
      <c r="B14" s="166" t="s">
        <v>17</v>
      </c>
      <c r="C14" s="159" t="s">
        <v>14</v>
      </c>
      <c r="D14" s="36"/>
      <c r="E14" s="173" t="s">
        <v>18</v>
      </c>
      <c r="F14" s="174"/>
      <c r="G14" s="5" t="s">
        <v>19</v>
      </c>
    </row>
    <row r="15" spans="1:7" ht="25.5" x14ac:dyDescent="0.25">
      <c r="A15" s="20"/>
      <c r="B15" s="166" t="s">
        <v>20</v>
      </c>
      <c r="C15" s="162">
        <v>44727</v>
      </c>
      <c r="D15" s="36"/>
      <c r="E15" s="175" t="s">
        <v>21</v>
      </c>
      <c r="F15" s="176"/>
      <c r="G15" s="6" t="s">
        <v>22</v>
      </c>
    </row>
    <row r="16" spans="1:7" ht="12" customHeight="1" x14ac:dyDescent="0.25">
      <c r="A16" s="2"/>
      <c r="B16" s="164"/>
      <c r="C16" s="42"/>
      <c r="D16" s="43"/>
      <c r="E16" s="44"/>
      <c r="F16" s="45"/>
      <c r="G16" s="46"/>
    </row>
    <row r="17" spans="1:7" ht="12" customHeight="1" x14ac:dyDescent="0.25">
      <c r="A17" s="8"/>
      <c r="B17" s="167" t="s">
        <v>23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47"/>
      <c r="C18" s="48"/>
      <c r="D18" s="48"/>
      <c r="E18" s="49"/>
      <c r="F18" s="50"/>
      <c r="G18" s="50"/>
    </row>
    <row r="19" spans="1:7" ht="12" customHeight="1" x14ac:dyDescent="0.25">
      <c r="A19" s="4"/>
      <c r="B19" s="51" t="s">
        <v>24</v>
      </c>
      <c r="C19" s="52"/>
      <c r="D19" s="53"/>
      <c r="E19" s="54"/>
      <c r="F19" s="53"/>
      <c r="G19" s="53"/>
    </row>
    <row r="20" spans="1:7" ht="24" customHeight="1" x14ac:dyDescent="0.25">
      <c r="A20" s="8"/>
      <c r="B20" s="55" t="s">
        <v>25</v>
      </c>
      <c r="C20" s="55" t="s">
        <v>26</v>
      </c>
      <c r="D20" s="55" t="s">
        <v>27</v>
      </c>
      <c r="E20" s="55" t="s">
        <v>28</v>
      </c>
      <c r="F20" s="55" t="s">
        <v>29</v>
      </c>
      <c r="G20" s="55" t="s">
        <v>30</v>
      </c>
    </row>
    <row r="21" spans="1:7" s="1" customFormat="1" ht="12.75" customHeight="1" x14ac:dyDescent="0.25">
      <c r="A21" s="8"/>
      <c r="B21" s="37" t="s">
        <v>31</v>
      </c>
      <c r="C21" s="9" t="s">
        <v>32</v>
      </c>
      <c r="D21" s="10">
        <v>1</v>
      </c>
      <c r="E21" s="9" t="s">
        <v>33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34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7"/>
      <c r="C23" s="50"/>
      <c r="D23" s="50"/>
      <c r="E23" s="49"/>
      <c r="F23" s="56"/>
      <c r="G23" s="56"/>
    </row>
    <row r="24" spans="1:7" s="1" customFormat="1" ht="12" customHeight="1" x14ac:dyDescent="0.25">
      <c r="A24" s="4"/>
      <c r="B24" s="57" t="s">
        <v>35</v>
      </c>
      <c r="C24" s="58"/>
      <c r="D24" s="59"/>
      <c r="E24" s="59"/>
      <c r="F24" s="60"/>
      <c r="G24" s="60"/>
    </row>
    <row r="25" spans="1:7" s="1" customFormat="1" ht="24" customHeight="1" x14ac:dyDescent="0.25">
      <c r="A25" s="4"/>
      <c r="B25" s="61" t="s">
        <v>25</v>
      </c>
      <c r="C25" s="62" t="s">
        <v>26</v>
      </c>
      <c r="D25" s="62" t="s">
        <v>27</v>
      </c>
      <c r="E25" s="61" t="s">
        <v>28</v>
      </c>
      <c r="F25" s="62" t="s">
        <v>29</v>
      </c>
      <c r="G25" s="61" t="s">
        <v>30</v>
      </c>
    </row>
    <row r="26" spans="1:7" s="1" customFormat="1" ht="12" customHeight="1" x14ac:dyDescent="0.25">
      <c r="A26" s="20"/>
      <c r="B26" s="24"/>
      <c r="C26" s="25"/>
      <c r="D26" s="25"/>
      <c r="E26" s="25"/>
      <c r="F26" s="26"/>
      <c r="G26" s="26"/>
    </row>
    <row r="27" spans="1:7" s="1" customFormat="1" ht="12" customHeight="1" x14ac:dyDescent="0.25">
      <c r="A27" s="20"/>
      <c r="B27" s="63" t="s">
        <v>36</v>
      </c>
      <c r="C27" s="64"/>
      <c r="D27" s="64"/>
      <c r="E27" s="64"/>
      <c r="F27" s="65"/>
      <c r="G27" s="66"/>
    </row>
    <row r="28" spans="1:7" s="1" customFormat="1" ht="12" customHeight="1" x14ac:dyDescent="0.25">
      <c r="A28" s="2"/>
      <c r="B28" s="67"/>
      <c r="C28" s="68"/>
      <c r="D28" s="68"/>
      <c r="E28" s="69"/>
      <c r="F28" s="70"/>
      <c r="G28" s="70"/>
    </row>
    <row r="29" spans="1:7" s="1" customFormat="1" ht="12" customHeight="1" x14ac:dyDescent="0.25">
      <c r="A29" s="4"/>
      <c r="B29" s="57" t="s">
        <v>37</v>
      </c>
      <c r="C29" s="58"/>
      <c r="D29" s="59"/>
      <c r="E29" s="59"/>
      <c r="F29" s="60"/>
      <c r="G29" s="60"/>
    </row>
    <row r="30" spans="1:7" s="1" customFormat="1" ht="24" customHeight="1" x14ac:dyDescent="0.25">
      <c r="A30" s="4"/>
      <c r="B30" s="71" t="s">
        <v>25</v>
      </c>
      <c r="C30" s="71" t="s">
        <v>26</v>
      </c>
      <c r="D30" s="71" t="s">
        <v>27</v>
      </c>
      <c r="E30" s="71" t="s">
        <v>28</v>
      </c>
      <c r="F30" s="72" t="s">
        <v>29</v>
      </c>
      <c r="G30" s="71" t="s">
        <v>30</v>
      </c>
    </row>
    <row r="31" spans="1:7" s="157" customFormat="1" ht="28.5" customHeight="1" x14ac:dyDescent="0.25">
      <c r="A31" s="151"/>
      <c r="B31" s="152" t="s">
        <v>38</v>
      </c>
      <c r="C31" s="153" t="s">
        <v>39</v>
      </c>
      <c r="D31" s="154">
        <v>0.1</v>
      </c>
      <c r="E31" s="155" t="s">
        <v>40</v>
      </c>
      <c r="F31" s="156">
        <v>160000</v>
      </c>
      <c r="G31" s="156">
        <f t="shared" ref="G31:G38" si="0">(D31*F31)</f>
        <v>16000</v>
      </c>
    </row>
    <row r="32" spans="1:7" s="157" customFormat="1" ht="12.75" customHeight="1" x14ac:dyDescent="0.25">
      <c r="A32" s="151"/>
      <c r="B32" s="152" t="s">
        <v>41</v>
      </c>
      <c r="C32" s="153" t="s">
        <v>39</v>
      </c>
      <c r="D32" s="154">
        <v>0.2</v>
      </c>
      <c r="E32" s="155" t="s">
        <v>33</v>
      </c>
      <c r="F32" s="156">
        <v>160000</v>
      </c>
      <c r="G32" s="156">
        <f t="shared" si="0"/>
        <v>32000</v>
      </c>
    </row>
    <row r="33" spans="1:11" s="157" customFormat="1" ht="12.75" customHeight="1" x14ac:dyDescent="0.25">
      <c r="A33" s="151"/>
      <c r="B33" s="152" t="s">
        <v>42</v>
      </c>
      <c r="C33" s="153" t="s">
        <v>39</v>
      </c>
      <c r="D33" s="154">
        <v>0.1</v>
      </c>
      <c r="E33" s="155" t="s">
        <v>33</v>
      </c>
      <c r="F33" s="156">
        <v>160000</v>
      </c>
      <c r="G33" s="156">
        <f t="shared" si="0"/>
        <v>16000</v>
      </c>
      <c r="K33" s="158"/>
    </row>
    <row r="34" spans="1:11" s="157" customFormat="1" ht="12.75" customHeight="1" x14ac:dyDescent="0.25">
      <c r="A34" s="151"/>
      <c r="B34" s="152" t="s">
        <v>43</v>
      </c>
      <c r="C34" s="153" t="s">
        <v>39</v>
      </c>
      <c r="D34" s="154">
        <v>0.1</v>
      </c>
      <c r="E34" s="155" t="s">
        <v>44</v>
      </c>
      <c r="F34" s="156">
        <v>160000</v>
      </c>
      <c r="G34" s="156">
        <f t="shared" si="0"/>
        <v>16000</v>
      </c>
    </row>
    <row r="35" spans="1:11" s="157" customFormat="1" ht="12.75" customHeight="1" x14ac:dyDescent="0.25">
      <c r="A35" s="151"/>
      <c r="B35" s="152" t="s">
        <v>45</v>
      </c>
      <c r="C35" s="153" t="s">
        <v>39</v>
      </c>
      <c r="D35" s="154">
        <v>0.1</v>
      </c>
      <c r="E35" s="155" t="s">
        <v>44</v>
      </c>
      <c r="F35" s="156">
        <v>160000</v>
      </c>
      <c r="G35" s="156">
        <f t="shared" si="0"/>
        <v>16000</v>
      </c>
    </row>
    <row r="36" spans="1:11" s="157" customFormat="1" ht="12.75" customHeight="1" x14ac:dyDescent="0.25">
      <c r="A36" s="151"/>
      <c r="B36" s="152" t="s">
        <v>46</v>
      </c>
      <c r="C36" s="153" t="s">
        <v>39</v>
      </c>
      <c r="D36" s="154">
        <v>0.1</v>
      </c>
      <c r="E36" s="155" t="s">
        <v>47</v>
      </c>
      <c r="F36" s="156">
        <v>160000</v>
      </c>
      <c r="G36" s="156">
        <f t="shared" si="0"/>
        <v>16000</v>
      </c>
    </row>
    <row r="37" spans="1:11" s="157" customFormat="1" ht="12.75" customHeight="1" x14ac:dyDescent="0.25">
      <c r="A37" s="151"/>
      <c r="B37" s="152" t="s">
        <v>48</v>
      </c>
      <c r="C37" s="153" t="s">
        <v>39</v>
      </c>
      <c r="D37" s="154">
        <v>0.1</v>
      </c>
      <c r="E37" s="155" t="s">
        <v>49</v>
      </c>
      <c r="F37" s="156">
        <v>160000</v>
      </c>
      <c r="G37" s="156">
        <f t="shared" si="0"/>
        <v>16000</v>
      </c>
    </row>
    <row r="38" spans="1:11" s="157" customFormat="1" ht="12.75" customHeight="1" x14ac:dyDescent="0.25">
      <c r="A38" s="151"/>
      <c r="B38" s="152" t="s">
        <v>50</v>
      </c>
      <c r="C38" s="153" t="s">
        <v>39</v>
      </c>
      <c r="D38" s="154">
        <v>0.25</v>
      </c>
      <c r="E38" s="155" t="s">
        <v>51</v>
      </c>
      <c r="F38" s="156">
        <v>160000</v>
      </c>
      <c r="G38" s="156">
        <f t="shared" si="0"/>
        <v>40000</v>
      </c>
    </row>
    <row r="39" spans="1:11" s="1" customFormat="1" ht="12.75" customHeight="1" x14ac:dyDescent="0.25">
      <c r="A39" s="4"/>
      <c r="B39" s="15" t="s">
        <v>52</v>
      </c>
      <c r="C39" s="16"/>
      <c r="D39" s="140"/>
      <c r="E39" s="140"/>
      <c r="F39" s="140"/>
      <c r="G39" s="141">
        <f>SUM(G31:G38)</f>
        <v>168000</v>
      </c>
    </row>
    <row r="40" spans="1:11" s="1" customFormat="1" ht="12" customHeight="1" x14ac:dyDescent="0.25">
      <c r="A40" s="2"/>
      <c r="B40" s="73"/>
      <c r="C40" s="74"/>
      <c r="D40" s="142"/>
      <c r="E40" s="142"/>
      <c r="F40" s="143"/>
      <c r="G40" s="143"/>
    </row>
    <row r="41" spans="1:11" s="1" customFormat="1" ht="12" customHeight="1" x14ac:dyDescent="0.25">
      <c r="A41" s="4"/>
      <c r="B41" s="57" t="s">
        <v>53</v>
      </c>
      <c r="C41" s="58"/>
      <c r="D41" s="144"/>
      <c r="E41" s="144"/>
      <c r="F41" s="144"/>
      <c r="G41" s="144"/>
    </row>
    <row r="42" spans="1:11" s="1" customFormat="1" ht="24" customHeight="1" x14ac:dyDescent="0.25">
      <c r="A42" s="4"/>
      <c r="B42" s="72" t="s">
        <v>54</v>
      </c>
      <c r="C42" s="72" t="s">
        <v>55</v>
      </c>
      <c r="D42" s="145" t="s">
        <v>56</v>
      </c>
      <c r="E42" s="145" t="s">
        <v>28</v>
      </c>
      <c r="F42" s="145" t="s">
        <v>29</v>
      </c>
      <c r="G42" s="145" t="s">
        <v>30</v>
      </c>
      <c r="K42" s="22"/>
    </row>
    <row r="43" spans="1:11" s="1" customFormat="1" ht="12.75" customHeight="1" x14ac:dyDescent="0.25">
      <c r="A43" s="8"/>
      <c r="B43" s="28" t="s">
        <v>57</v>
      </c>
      <c r="C43" s="147" t="s">
        <v>58</v>
      </c>
      <c r="D43" s="148">
        <v>150</v>
      </c>
      <c r="E43" s="5" t="s">
        <v>44</v>
      </c>
      <c r="F43" s="137">
        <v>400</v>
      </c>
      <c r="G43" s="137">
        <f>(D43*F43)</f>
        <v>60000</v>
      </c>
      <c r="I43" s="27"/>
    </row>
    <row r="44" spans="1:11" s="1" customFormat="1" ht="12.75" customHeight="1" x14ac:dyDescent="0.25">
      <c r="A44" s="8"/>
      <c r="B44" s="28" t="s">
        <v>59</v>
      </c>
      <c r="C44" s="147" t="s">
        <v>58</v>
      </c>
      <c r="D44" s="148">
        <v>150</v>
      </c>
      <c r="E44" s="6" t="s">
        <v>60</v>
      </c>
      <c r="F44" s="137">
        <v>1017</v>
      </c>
      <c r="G44" s="137">
        <f>(D44*F44)</f>
        <v>152550</v>
      </c>
      <c r="I44" s="27"/>
    </row>
    <row r="45" spans="1:11" s="1" customFormat="1" ht="12.75" customHeight="1" x14ac:dyDescent="0.25">
      <c r="A45" s="8"/>
      <c r="B45" s="28" t="s">
        <v>61</v>
      </c>
      <c r="C45" s="147" t="s">
        <v>58</v>
      </c>
      <c r="D45" s="148">
        <v>300</v>
      </c>
      <c r="E45" s="6" t="s">
        <v>44</v>
      </c>
      <c r="F45" s="137">
        <v>1120</v>
      </c>
      <c r="G45" s="137">
        <f>(D45*F45)</f>
        <v>336000</v>
      </c>
      <c r="I45" s="27"/>
    </row>
    <row r="46" spans="1:11" s="1" customFormat="1" ht="12.75" customHeight="1" x14ac:dyDescent="0.25">
      <c r="A46" s="8"/>
      <c r="B46" s="28" t="s">
        <v>62</v>
      </c>
      <c r="C46" s="147" t="s">
        <v>58</v>
      </c>
      <c r="D46" s="148">
        <v>100</v>
      </c>
      <c r="E46" s="6" t="s">
        <v>44</v>
      </c>
      <c r="F46" s="137">
        <v>1220</v>
      </c>
      <c r="G46" s="137">
        <f t="shared" ref="G46:G50" si="1">(D46*F46)</f>
        <v>122000</v>
      </c>
      <c r="I46" s="27"/>
    </row>
    <row r="47" spans="1:11" s="1" customFormat="1" ht="12.75" customHeight="1" x14ac:dyDescent="0.25">
      <c r="A47" s="8"/>
      <c r="B47" s="28" t="s">
        <v>63</v>
      </c>
      <c r="C47" s="147" t="s">
        <v>64</v>
      </c>
      <c r="D47" s="148">
        <v>2</v>
      </c>
      <c r="E47" s="5" t="s">
        <v>33</v>
      </c>
      <c r="F47" s="137">
        <v>19000</v>
      </c>
      <c r="G47" s="137">
        <f t="shared" si="1"/>
        <v>38000</v>
      </c>
      <c r="I47" s="27"/>
    </row>
    <row r="48" spans="1:11" s="1" customFormat="1" ht="12.75" customHeight="1" x14ac:dyDescent="0.25">
      <c r="A48" s="8"/>
      <c r="B48" s="28" t="s">
        <v>65</v>
      </c>
      <c r="C48" s="147" t="s">
        <v>66</v>
      </c>
      <c r="D48" s="148">
        <v>1</v>
      </c>
      <c r="E48" s="5" t="s">
        <v>44</v>
      </c>
      <c r="F48" s="137">
        <v>2500</v>
      </c>
      <c r="G48" s="137">
        <f t="shared" si="1"/>
        <v>2500</v>
      </c>
      <c r="I48" s="27"/>
    </row>
    <row r="49" spans="1:9" s="1" customFormat="1" ht="12.75" customHeight="1" x14ac:dyDescent="0.25">
      <c r="A49" s="8"/>
      <c r="B49" s="28" t="s">
        <v>67</v>
      </c>
      <c r="C49" s="147" t="s">
        <v>64</v>
      </c>
      <c r="D49" s="148">
        <v>1</v>
      </c>
      <c r="E49" s="5" t="s">
        <v>60</v>
      </c>
      <c r="F49" s="137">
        <v>21000</v>
      </c>
      <c r="G49" s="137">
        <f t="shared" si="1"/>
        <v>21000</v>
      </c>
      <c r="I49" s="27"/>
    </row>
    <row r="50" spans="1:9" s="1" customFormat="1" ht="12.75" customHeight="1" x14ac:dyDescent="0.25">
      <c r="A50" s="8"/>
      <c r="B50" s="23" t="s">
        <v>68</v>
      </c>
      <c r="C50" s="149" t="s">
        <v>64</v>
      </c>
      <c r="D50" s="150">
        <v>0.1</v>
      </c>
      <c r="E50" s="138" t="s">
        <v>49</v>
      </c>
      <c r="F50" s="139">
        <v>27500</v>
      </c>
      <c r="G50" s="137">
        <f t="shared" si="1"/>
        <v>2750</v>
      </c>
      <c r="I50" s="27"/>
    </row>
    <row r="51" spans="1:9" s="1" customFormat="1" ht="13.5" customHeight="1" x14ac:dyDescent="0.25">
      <c r="A51" s="4"/>
      <c r="B51" s="15" t="s">
        <v>69</v>
      </c>
      <c r="C51" s="16"/>
      <c r="D51" s="140"/>
      <c r="E51" s="140"/>
      <c r="F51" s="140"/>
      <c r="G51" s="141">
        <f>SUM(G43:G50)</f>
        <v>734800</v>
      </c>
    </row>
    <row r="52" spans="1:9" s="1" customFormat="1" ht="12" customHeight="1" x14ac:dyDescent="0.25">
      <c r="A52" s="2"/>
      <c r="B52" s="73"/>
      <c r="C52" s="74"/>
      <c r="D52" s="74"/>
      <c r="E52" s="75"/>
      <c r="F52" s="76"/>
      <c r="G52" s="76"/>
    </row>
    <row r="53" spans="1:9" s="1" customFormat="1" ht="12" customHeight="1" x14ac:dyDescent="0.25">
      <c r="A53" s="4"/>
      <c r="B53" s="57" t="s">
        <v>70</v>
      </c>
      <c r="C53" s="58"/>
      <c r="D53" s="59"/>
      <c r="E53" s="59"/>
      <c r="F53" s="60"/>
      <c r="G53" s="60"/>
    </row>
    <row r="54" spans="1:9" s="1" customFormat="1" ht="24" customHeight="1" x14ac:dyDescent="0.25">
      <c r="A54" s="4"/>
      <c r="B54" s="71" t="s">
        <v>71</v>
      </c>
      <c r="C54" s="72" t="s">
        <v>55</v>
      </c>
      <c r="D54" s="72" t="s">
        <v>56</v>
      </c>
      <c r="E54" s="71" t="s">
        <v>28</v>
      </c>
      <c r="F54" s="72" t="s">
        <v>29</v>
      </c>
      <c r="G54" s="71" t="s">
        <v>30</v>
      </c>
    </row>
    <row r="55" spans="1:9" s="1" customFormat="1" ht="12.75" customHeight="1" x14ac:dyDescent="0.25">
      <c r="A55" s="8"/>
      <c r="B55" s="35" t="s">
        <v>72</v>
      </c>
      <c r="C55" s="146" t="s">
        <v>66</v>
      </c>
      <c r="D55" s="137">
        <f>(55*100)/25</f>
        <v>220</v>
      </c>
      <c r="E55" s="6" t="s">
        <v>51</v>
      </c>
      <c r="F55" s="137">
        <v>110</v>
      </c>
      <c r="G55" s="137">
        <f>D55*F55</f>
        <v>24200</v>
      </c>
    </row>
    <row r="56" spans="1:9" s="1" customFormat="1" ht="13.5" customHeight="1" x14ac:dyDescent="0.25">
      <c r="A56" s="4"/>
      <c r="B56" s="38"/>
      <c r="C56" s="39"/>
      <c r="D56" s="39"/>
      <c r="E56" s="39"/>
      <c r="F56" s="40"/>
      <c r="G56" s="41"/>
    </row>
    <row r="57" spans="1:9" s="1" customFormat="1" ht="12" customHeight="1" x14ac:dyDescent="0.25">
      <c r="A57" s="2"/>
      <c r="B57" s="77"/>
      <c r="C57" s="77"/>
      <c r="D57" s="77"/>
      <c r="E57" s="78"/>
      <c r="F57" s="79"/>
      <c r="G57" s="79"/>
    </row>
    <row r="58" spans="1:9" s="1" customFormat="1" ht="12" customHeight="1" x14ac:dyDescent="0.25">
      <c r="A58" s="20"/>
      <c r="B58" s="80" t="s">
        <v>73</v>
      </c>
      <c r="C58" s="81"/>
      <c r="D58" s="81"/>
      <c r="E58" s="82"/>
      <c r="F58" s="81"/>
      <c r="G58" s="83">
        <f>G22+G39+G51+G55</f>
        <v>947000</v>
      </c>
    </row>
    <row r="59" spans="1:9" s="1" customFormat="1" ht="12" customHeight="1" x14ac:dyDescent="0.25">
      <c r="A59" s="20"/>
      <c r="B59" s="84" t="s">
        <v>74</v>
      </c>
      <c r="C59" s="85"/>
      <c r="D59" s="85"/>
      <c r="E59" s="86"/>
      <c r="F59" s="85"/>
      <c r="G59" s="87">
        <f>G58*0.05</f>
        <v>47350</v>
      </c>
    </row>
    <row r="60" spans="1:9" s="1" customFormat="1" ht="12" customHeight="1" x14ac:dyDescent="0.25">
      <c r="A60" s="20"/>
      <c r="B60" s="88" t="s">
        <v>75</v>
      </c>
      <c r="C60" s="89"/>
      <c r="D60" s="89"/>
      <c r="E60" s="90"/>
      <c r="F60" s="89"/>
      <c r="G60" s="91">
        <f>G59+G58</f>
        <v>994350</v>
      </c>
    </row>
    <row r="61" spans="1:9" s="1" customFormat="1" ht="12" customHeight="1" x14ac:dyDescent="0.25">
      <c r="A61" s="20"/>
      <c r="B61" s="84" t="s">
        <v>76</v>
      </c>
      <c r="C61" s="85"/>
      <c r="D61" s="85"/>
      <c r="E61" s="86"/>
      <c r="F61" s="85"/>
      <c r="G61" s="87">
        <f>G12</f>
        <v>1100000</v>
      </c>
    </row>
    <row r="62" spans="1:9" s="1" customFormat="1" ht="12" customHeight="1" x14ac:dyDescent="0.25">
      <c r="A62" s="20"/>
      <c r="B62" s="92" t="s">
        <v>77</v>
      </c>
      <c r="C62" s="93"/>
      <c r="D62" s="93"/>
      <c r="E62" s="94"/>
      <c r="F62" s="93"/>
      <c r="G62" s="95">
        <f>G61-G60</f>
        <v>105650</v>
      </c>
    </row>
    <row r="63" spans="1:9" s="1" customFormat="1" ht="12" customHeight="1" x14ac:dyDescent="0.25">
      <c r="A63" s="20"/>
      <c r="B63" s="96" t="s">
        <v>78</v>
      </c>
      <c r="C63" s="97"/>
      <c r="D63" s="97"/>
      <c r="E63" s="98"/>
      <c r="F63" s="97"/>
      <c r="G63" s="99"/>
    </row>
    <row r="64" spans="1:9" s="1" customFormat="1" ht="12.75" customHeight="1" thickBot="1" x14ac:dyDescent="0.3">
      <c r="A64" s="20"/>
      <c r="B64" s="100"/>
      <c r="C64" s="97"/>
      <c r="D64" s="97"/>
      <c r="E64" s="98"/>
      <c r="F64" s="97"/>
      <c r="G64" s="99"/>
    </row>
    <row r="65" spans="1:7" s="1" customFormat="1" ht="12" customHeight="1" x14ac:dyDescent="0.25">
      <c r="A65" s="20"/>
      <c r="B65" s="101" t="s">
        <v>79</v>
      </c>
      <c r="C65" s="102"/>
      <c r="D65" s="102"/>
      <c r="E65" s="103"/>
      <c r="F65" s="104"/>
      <c r="G65" s="99"/>
    </row>
    <row r="66" spans="1:7" s="1" customFormat="1" ht="12" customHeight="1" x14ac:dyDescent="0.25">
      <c r="A66" s="20"/>
      <c r="B66" s="105" t="s">
        <v>80</v>
      </c>
      <c r="C66" s="106"/>
      <c r="D66" s="106"/>
      <c r="E66" s="107"/>
      <c r="F66" s="108"/>
      <c r="G66" s="99"/>
    </row>
    <row r="67" spans="1:7" s="1" customFormat="1" ht="12" customHeight="1" x14ac:dyDescent="0.25">
      <c r="A67" s="20"/>
      <c r="B67" s="105" t="s">
        <v>81</v>
      </c>
      <c r="C67" s="106"/>
      <c r="D67" s="106"/>
      <c r="E67" s="107"/>
      <c r="F67" s="108"/>
      <c r="G67" s="99"/>
    </row>
    <row r="68" spans="1:7" s="1" customFormat="1" ht="12" customHeight="1" x14ac:dyDescent="0.25">
      <c r="A68" s="20"/>
      <c r="B68" s="105" t="s">
        <v>82</v>
      </c>
      <c r="C68" s="106"/>
      <c r="D68" s="106"/>
      <c r="E68" s="107"/>
      <c r="F68" s="108"/>
      <c r="G68" s="99"/>
    </row>
    <row r="69" spans="1:7" s="1" customFormat="1" ht="12" customHeight="1" x14ac:dyDescent="0.25">
      <c r="A69" s="20"/>
      <c r="B69" s="105" t="s">
        <v>83</v>
      </c>
      <c r="C69" s="106"/>
      <c r="D69" s="106"/>
      <c r="E69" s="107"/>
      <c r="F69" s="108"/>
      <c r="G69" s="99"/>
    </row>
    <row r="70" spans="1:7" s="1" customFormat="1" ht="12" customHeight="1" x14ac:dyDescent="0.25">
      <c r="A70" s="20"/>
      <c r="B70" s="105" t="s">
        <v>84</v>
      </c>
      <c r="C70" s="106"/>
      <c r="D70" s="106"/>
      <c r="E70" s="107"/>
      <c r="F70" s="108"/>
      <c r="G70" s="99"/>
    </row>
    <row r="71" spans="1:7" s="1" customFormat="1" ht="12.75" customHeight="1" thickBot="1" x14ac:dyDescent="0.3">
      <c r="A71" s="20"/>
      <c r="B71" s="109" t="s">
        <v>85</v>
      </c>
      <c r="C71" s="110"/>
      <c r="D71" s="110"/>
      <c r="E71" s="111"/>
      <c r="F71" s="112"/>
      <c r="G71" s="99"/>
    </row>
    <row r="72" spans="1:7" s="1" customFormat="1" ht="12.75" customHeight="1" x14ac:dyDescent="0.25">
      <c r="A72" s="20"/>
      <c r="B72" s="100"/>
      <c r="C72" s="106"/>
      <c r="D72" s="106"/>
      <c r="E72" s="107"/>
      <c r="F72" s="106"/>
      <c r="G72" s="99"/>
    </row>
    <row r="73" spans="1:7" s="1" customFormat="1" ht="15" customHeight="1" thickBot="1" x14ac:dyDescent="0.3">
      <c r="A73" s="20"/>
      <c r="B73" s="169" t="s">
        <v>86</v>
      </c>
      <c r="C73" s="170"/>
      <c r="D73" s="113"/>
      <c r="E73" s="114"/>
      <c r="F73" s="115"/>
      <c r="G73" s="99"/>
    </row>
    <row r="74" spans="1:7" s="1" customFormat="1" ht="12" customHeight="1" x14ac:dyDescent="0.25">
      <c r="A74" s="20"/>
      <c r="B74" s="116" t="s">
        <v>71</v>
      </c>
      <c r="C74" s="117" t="s">
        <v>87</v>
      </c>
      <c r="D74" s="118" t="s">
        <v>88</v>
      </c>
      <c r="E74" s="114"/>
      <c r="F74" s="115"/>
      <c r="G74" s="99"/>
    </row>
    <row r="75" spans="1:7" s="1" customFormat="1" ht="12" customHeight="1" x14ac:dyDescent="0.25">
      <c r="A75" s="20"/>
      <c r="B75" s="119" t="s">
        <v>89</v>
      </c>
      <c r="C75" s="120">
        <f>G22</f>
        <v>20000</v>
      </c>
      <c r="D75" s="121">
        <f>(C75/C81)</f>
        <v>2.0117688477593924E-2</v>
      </c>
      <c r="E75" s="114"/>
      <c r="F75" s="115"/>
      <c r="G75" s="99"/>
    </row>
    <row r="76" spans="1:7" s="1" customFormat="1" ht="12" customHeight="1" x14ac:dyDescent="0.25">
      <c r="A76" s="20"/>
      <c r="B76" s="119" t="s">
        <v>90</v>
      </c>
      <c r="C76" s="120">
        <f>G27</f>
        <v>0</v>
      </c>
      <c r="D76" s="121">
        <f>C76/C81</f>
        <v>0</v>
      </c>
      <c r="E76" s="114"/>
      <c r="F76" s="115"/>
      <c r="G76" s="99"/>
    </row>
    <row r="77" spans="1:7" s="1" customFormat="1" ht="12" customHeight="1" x14ac:dyDescent="0.25">
      <c r="A77" s="20"/>
      <c r="B77" s="119" t="s">
        <v>91</v>
      </c>
      <c r="C77" s="120">
        <f>G39</f>
        <v>168000</v>
      </c>
      <c r="D77" s="121">
        <f>C77/C81</f>
        <v>0.16898858321178897</v>
      </c>
      <c r="E77" s="114"/>
      <c r="F77" s="115"/>
      <c r="G77" s="99"/>
    </row>
    <row r="78" spans="1:7" s="1" customFormat="1" ht="12" customHeight="1" x14ac:dyDescent="0.25">
      <c r="A78" s="20"/>
      <c r="B78" s="119" t="s">
        <v>54</v>
      </c>
      <c r="C78" s="120">
        <f>G51</f>
        <v>734800</v>
      </c>
      <c r="D78" s="121">
        <f>C78/C81</f>
        <v>0.73912387466680074</v>
      </c>
      <c r="E78" s="114"/>
      <c r="F78" s="115"/>
      <c r="G78" s="99"/>
    </row>
    <row r="79" spans="1:7" s="1" customFormat="1" ht="12" customHeight="1" x14ac:dyDescent="0.25">
      <c r="A79" s="20"/>
      <c r="B79" s="119" t="s">
        <v>92</v>
      </c>
      <c r="C79" s="122">
        <v>24000</v>
      </c>
      <c r="D79" s="121">
        <f>C79/C81</f>
        <v>2.414122617311271E-2</v>
      </c>
      <c r="E79" s="123"/>
      <c r="F79" s="124"/>
      <c r="G79" s="99"/>
    </row>
    <row r="80" spans="1:7" s="1" customFormat="1" ht="12" customHeight="1" x14ac:dyDescent="0.25">
      <c r="A80" s="20"/>
      <c r="B80" s="119" t="s">
        <v>93</v>
      </c>
      <c r="C80" s="122">
        <f>G59</f>
        <v>47350</v>
      </c>
      <c r="D80" s="121">
        <f>C80/C81</f>
        <v>4.7628627470703615E-2</v>
      </c>
      <c r="E80" s="123"/>
      <c r="F80" s="124"/>
      <c r="G80" s="99"/>
    </row>
    <row r="81" spans="1:7" s="1" customFormat="1" ht="12.75" customHeight="1" thickBot="1" x14ac:dyDescent="0.3">
      <c r="A81" s="20"/>
      <c r="B81" s="125" t="s">
        <v>94</v>
      </c>
      <c r="C81" s="126">
        <f>SUM(C75:C80)</f>
        <v>994150</v>
      </c>
      <c r="D81" s="127">
        <f>SUM(D75:D80)</f>
        <v>1</v>
      </c>
      <c r="E81" s="123"/>
      <c r="F81" s="124"/>
      <c r="G81" s="99"/>
    </row>
    <row r="82" spans="1:7" s="1" customFormat="1" ht="12" customHeight="1" x14ac:dyDescent="0.25">
      <c r="A82" s="20"/>
      <c r="B82" s="100"/>
      <c r="C82" s="97"/>
      <c r="D82" s="97"/>
      <c r="E82" s="98"/>
      <c r="F82" s="97"/>
      <c r="G82" s="99"/>
    </row>
    <row r="83" spans="1:7" s="1" customFormat="1" ht="12.75" customHeight="1" x14ac:dyDescent="0.25">
      <c r="A83" s="20"/>
      <c r="B83" s="128"/>
      <c r="C83" s="97"/>
      <c r="D83" s="97"/>
      <c r="E83" s="98"/>
      <c r="F83" s="97"/>
      <c r="G83" s="99"/>
    </row>
    <row r="84" spans="1:7" s="1" customFormat="1" ht="12" customHeight="1" thickBot="1" x14ac:dyDescent="0.3">
      <c r="A84" s="18"/>
      <c r="B84" s="129"/>
      <c r="C84" s="130" t="s">
        <v>95</v>
      </c>
      <c r="D84" s="131"/>
      <c r="E84" s="132"/>
      <c r="F84" s="133"/>
      <c r="G84" s="99"/>
    </row>
    <row r="85" spans="1:7" s="1" customFormat="1" ht="12" customHeight="1" x14ac:dyDescent="0.25">
      <c r="A85" s="20"/>
      <c r="B85" s="134" t="s">
        <v>96</v>
      </c>
      <c r="C85" s="177">
        <v>40</v>
      </c>
      <c r="D85" s="177">
        <v>55</v>
      </c>
      <c r="E85" s="178">
        <v>65</v>
      </c>
      <c r="F85" s="135"/>
      <c r="G85" s="136"/>
    </row>
    <row r="86" spans="1:7" s="1" customFormat="1" ht="12.75" customHeight="1" thickBot="1" x14ac:dyDescent="0.3">
      <c r="A86" s="20"/>
      <c r="B86" s="125" t="s">
        <v>97</v>
      </c>
      <c r="C86" s="179">
        <f>(G60/C85)</f>
        <v>24858.75</v>
      </c>
      <c r="D86" s="179">
        <f>(G60/D85)</f>
        <v>18079.090909090908</v>
      </c>
      <c r="E86" s="180">
        <f>(G60/E85)</f>
        <v>15297.692307692309</v>
      </c>
      <c r="F86" s="135"/>
      <c r="G86" s="136"/>
    </row>
    <row r="87" spans="1:7" s="1" customFormat="1" ht="15.6" customHeight="1" x14ac:dyDescent="0.25">
      <c r="A87" s="20"/>
      <c r="B87" s="21" t="s">
        <v>98</v>
      </c>
      <c r="C87" s="19"/>
      <c r="D87" s="19"/>
      <c r="E87" s="33"/>
      <c r="F87" s="19"/>
      <c r="G87" s="19"/>
    </row>
  </sheetData>
  <mergeCells count="8">
    <mergeCell ref="B17:G17"/>
    <mergeCell ref="B73:C73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2022-06-22T17:40:26Z</dcterms:modified>
  <cp:category/>
  <cp:contentStatus/>
</cp:coreProperties>
</file>