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ccam\AppData\Local\Temp\Rar$DIa15660.28824\"/>
    </mc:Choice>
  </mc:AlternateContent>
  <xr:revisionPtr revIDLastSave="0" documentId="13_ncr:1_{A8E46F4E-76B4-4872-9D4E-AE9A52408E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vena gran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1" i="1" l="1"/>
  <c r="G45" i="1" l="1"/>
  <c r="G44" i="1"/>
  <c r="G43" i="1"/>
  <c r="G12" i="1"/>
  <c r="G27" i="1" l="1"/>
  <c r="C72" i="1" s="1"/>
  <c r="G52" i="1"/>
  <c r="C75" i="1" s="1"/>
  <c r="G46" i="1"/>
  <c r="G42" i="1"/>
  <c r="G40" i="1"/>
  <c r="G34" i="1"/>
  <c r="G33" i="1"/>
  <c r="G32" i="1"/>
  <c r="G31" i="1"/>
  <c r="G21" i="1"/>
  <c r="G57" i="1"/>
  <c r="G22" i="1" l="1"/>
  <c r="C71" i="1" s="1"/>
  <c r="G47" i="1"/>
  <c r="C74" i="1" s="1"/>
  <c r="G35" i="1"/>
  <c r="C73" i="1" s="1"/>
  <c r="G54" i="1" l="1"/>
  <c r="G55" i="1" s="1"/>
  <c r="G56" i="1" l="1"/>
  <c r="C76" i="1"/>
  <c r="G58" i="1"/>
  <c r="C77" i="1" l="1"/>
  <c r="D74" i="1" l="1"/>
  <c r="E82" i="1"/>
  <c r="D82" i="1"/>
  <c r="C82" i="1"/>
  <c r="D75" i="1"/>
  <c r="D71" i="1"/>
  <c r="D73" i="1"/>
  <c r="D76" i="1"/>
  <c r="D77" i="1" l="1"/>
</calcChain>
</file>

<file path=xl/sharedStrings.xml><?xml version="1.0" encoding="utf-8"?>
<sst xmlns="http://schemas.openxmlformats.org/spreadsheetml/2006/main" count="128" uniqueCount="91">
  <si>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</si>
  <si>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</si>
  <si>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</si>
  <si>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</si>
  <si>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</si>
  <si>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</si>
  <si>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</si>
  <si>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</si>
  <si>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</si>
  <si>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</si>
  <si>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</si>
  <si>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</si>
  <si>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</si>
  <si>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</si>
  <si>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</si>
  <si>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</si>
  <si>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</si>
  <si>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</si>
  <si>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</si>
  <si>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</si>
  <si>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</si>
  <si>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</si>
  <si>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</si>
  <si>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</si>
  <si>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</si>
  <si>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</si>
  <si>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</si>
  <si>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</si>
  <si>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</si>
  <si>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</si>
  <si>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</si>
  <si>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</si>
  <si>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</si>
  <si>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</si>
  <si>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</si>
  <si>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</si>
  <si>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</si>
  <si>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</si>
  <si>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</si>
  <si>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</si>
  <si>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</si>
  <si>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</si>
  <si>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</si>
  <si>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</si>
  <si>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</si>
  <si>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</si>
  <si>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</si>
  <si>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</si>
  <si>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</si>
  <si>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</si>
  <si>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</si>
  <si>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</si>
  <si>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</si>
  <si>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</si>
  <si>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</si>
  <si>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</si>
  <si>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</si>
  <si>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</si>
  <si>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</si>
  <si>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</si>
  <si>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</si>
  <si>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</si>
  <si>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</si>
  <si>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</si>
  <si>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</si>
  <si>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</si>
  <si>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</si>
  <si>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Todas la comunas del Área</t>
  </si>
  <si>
    <t>AVENA GRANO</t>
  </si>
  <si>
    <t>Nehuén</t>
  </si>
  <si>
    <t>de Aysén</t>
  </si>
  <si>
    <t>La Junta</t>
  </si>
  <si>
    <t>diciembre-enero</t>
  </si>
  <si>
    <t>enero-febrero</t>
  </si>
  <si>
    <t>Mercado Local</t>
  </si>
  <si>
    <t>No hay</t>
  </si>
  <si>
    <t>SFT</t>
  </si>
  <si>
    <t>saco 25 kg</t>
  </si>
  <si>
    <t>Urea</t>
  </si>
  <si>
    <t>Muriato de Potasio</t>
  </si>
  <si>
    <t>Septiembre</t>
  </si>
  <si>
    <t>Azufre</t>
  </si>
  <si>
    <t>Sacos</t>
  </si>
  <si>
    <t>unidades</t>
  </si>
  <si>
    <t>Diciembre-Enero</t>
  </si>
  <si>
    <t>Cosecha</t>
  </si>
  <si>
    <t>Rastra</t>
  </si>
  <si>
    <t>Fertilziación con trompo</t>
  </si>
  <si>
    <t>Octubre</t>
  </si>
  <si>
    <t>Siembra con trompo</t>
  </si>
  <si>
    <t>Rendimiento (qqm/ha)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</si>
</sst>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 wrapText="1"/>
    </xf>
    <xf numFmtId="3" fontId="2" fillId="2" borderId="6" xfId="0" applyNumberFormat="1" applyFont="1" applyFill="1" applyBorder="1" applyAlignment="1">
      <alignment horizontal="right" wrapText="1"/>
    </xf>
    <xf numFmtId="14" fontId="2" fillId="2" borderId="6" xfId="0" applyNumberFormat="1" applyFont="1" applyFill="1" applyBorder="1" applyAlignment="1">
      <alignment horizontal="right"/>
    </xf>
    <xf numFmtId="0" fontId="0" fillId="2" borderId="10" xfId="0" applyFont="1" applyFill="1" applyBorder="1" applyAlignment="1"/>
    <xf numFmtId="49" fontId="2" fillId="2" borderId="6" xfId="0" applyNumberFormat="1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/>
    <xf numFmtId="3" fontId="2" fillId="2" borderId="6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2" fillId="2" borderId="6" xfId="0" applyFont="1" applyFill="1" applyBorder="1" applyAlignment="1">
      <alignment horizontal="center"/>
    </xf>
    <xf numFmtId="164" fontId="2" fillId="2" borderId="6" xfId="0" applyNumberFormat="1" applyFont="1" applyFill="1" applyBorder="1" applyAlignment="1"/>
    <xf numFmtId="0" fontId="0" fillId="2" borderId="20" xfId="0" applyFont="1" applyFill="1" applyBorder="1" applyAlignment="1"/>
    <xf numFmtId="0" fontId="10" fillId="7" borderId="22" xfId="0" applyFont="1" applyFill="1" applyBorder="1" applyAlignment="1"/>
    <xf numFmtId="49" fontId="8" fillId="8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8" borderId="34" xfId="0" applyNumberFormat="1" applyFont="1" applyFill="1" applyBorder="1" applyAlignment="1">
      <alignment vertical="center"/>
    </xf>
    <xf numFmtId="49" fontId="10" fillId="8" borderId="35" xfId="0" applyNumberFormat="1" applyFont="1" applyFill="1" applyBorder="1" applyAlignment="1"/>
    <xf numFmtId="49" fontId="8" fillId="2" borderId="36" xfId="0" applyNumberFormat="1" applyFont="1" applyFill="1" applyBorder="1" applyAlignment="1">
      <alignment vertical="center"/>
    </xf>
    <xf numFmtId="9" fontId="10" fillId="2" borderId="37" xfId="0" applyNumberFormat="1" applyFont="1" applyFill="1" applyBorder="1" applyAlignment="1"/>
    <xf numFmtId="49" fontId="8" fillId="8" borderId="38" xfId="0" applyNumberFormat="1" applyFont="1" applyFill="1" applyBorder="1" applyAlignment="1">
      <alignment vertical="center"/>
    </xf>
    <xf numFmtId="166" fontId="8" fillId="8" borderId="39" xfId="0" applyNumberFormat="1" applyFont="1" applyFill="1" applyBorder="1" applyAlignment="1">
      <alignment vertical="center"/>
    </xf>
    <xf numFmtId="9" fontId="8" fillId="8" borderId="40" xfId="0" applyNumberFormat="1" applyFont="1" applyFill="1" applyBorder="1" applyAlignment="1">
      <alignment vertical="center"/>
    </xf>
    <xf numFmtId="0" fontId="10" fillId="9" borderId="43" xfId="0" applyFont="1" applyFill="1" applyBorder="1" applyAlignment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49" fontId="10" fillId="2" borderId="49" xfId="0" applyNumberFormat="1" applyFont="1" applyFill="1" applyBorder="1" applyAlignment="1">
      <alignment vertical="center"/>
    </xf>
    <xf numFmtId="0" fontId="10" fillId="2" borderId="50" xfId="0" applyFont="1" applyFill="1" applyBorder="1" applyAlignment="1"/>
    <xf numFmtId="0" fontId="10" fillId="2" borderId="51" xfId="0" applyFont="1" applyFill="1" applyBorder="1" applyAlignment="1"/>
    <xf numFmtId="0" fontId="8" fillId="7" borderId="22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49" fontId="13" fillId="9" borderId="22" xfId="0" applyNumberFormat="1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9" borderId="52" xfId="0" applyFont="1" applyFill="1" applyBorder="1" applyAlignment="1">
      <alignment vertical="center"/>
    </xf>
    <xf numFmtId="49" fontId="8" fillId="8" borderId="53" xfId="0" applyNumberFormat="1" applyFont="1" applyFill="1" applyBorder="1" applyAlignment="1">
      <alignment vertical="center"/>
    </xf>
    <xf numFmtId="0" fontId="8" fillId="8" borderId="54" xfId="0" applyNumberFormat="1" applyFont="1" applyFill="1" applyBorder="1" applyAlignment="1">
      <alignment vertical="center"/>
    </xf>
    <xf numFmtId="0" fontId="8" fillId="8" borderId="55" xfId="0" applyNumberFormat="1" applyFont="1" applyFill="1" applyBorder="1" applyAlignment="1">
      <alignment vertical="center"/>
    </xf>
    <xf numFmtId="166" fontId="8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167" fontId="2" fillId="2" borderId="6" xfId="0" applyNumberFormat="1" applyFont="1" applyFill="1" applyBorder="1" applyAlignment="1"/>
    <xf numFmtId="0" fontId="2" fillId="2" borderId="6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4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/>
    <xf numFmtId="49" fontId="14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horizontal="center" vertical="center"/>
    </xf>
    <xf numFmtId="49" fontId="14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4" fillId="5" borderId="26" xfId="0" applyNumberFormat="1" applyFont="1" applyFill="1" applyBorder="1" applyAlignment="1">
      <alignment vertical="center"/>
    </xf>
    <xf numFmtId="0" fontId="14" fillId="5" borderId="27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3" borderId="29" xfId="0" applyNumberFormat="1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165" fontId="14" fillId="3" borderId="30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15" xfId="0" applyFont="1" applyFill="1" applyBorder="1" applyAlignment="1">
      <alignment vertical="center"/>
    </xf>
    <xf numFmtId="165" fontId="14" fillId="5" borderId="30" xfId="0" applyNumberFormat="1" applyFont="1" applyFill="1" applyBorder="1" applyAlignment="1">
      <alignment vertical="center"/>
    </xf>
    <xf numFmtId="49" fontId="14" fillId="5" borderId="31" xfId="0" applyNumberFormat="1" applyFont="1" applyFill="1" applyBorder="1" applyAlignment="1">
      <alignment vertical="center"/>
    </xf>
    <xf numFmtId="0" fontId="14" fillId="5" borderId="32" xfId="0" applyFont="1" applyFill="1" applyBorder="1" applyAlignment="1">
      <alignment vertical="center"/>
    </xf>
    <xf numFmtId="165" fontId="14" fillId="6" borderId="33" xfId="0" applyNumberFormat="1" applyFont="1" applyFill="1" applyBorder="1" applyAlignment="1">
      <alignment vertical="center"/>
    </xf>
    <xf numFmtId="3" fontId="8" fillId="8" borderId="54" xfId="0" applyNumberFormat="1" applyFont="1" applyFill="1" applyBorder="1" applyAlignment="1">
      <alignment vertical="center"/>
    </xf>
    <xf numFmtId="49" fontId="13" fillId="9" borderId="41" xfId="0" applyNumberFormat="1" applyFont="1" applyFill="1" applyBorder="1" applyAlignment="1">
      <alignment vertical="center"/>
    </xf>
    <xf numFmtId="0" fontId="8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3"/>
  <sheetViews>
    <sheetView showGridLines="0" tabSelected="1" topLeftCell="A3" zoomScale="150" zoomScaleNormal="150" workbookViewId="0">
      <selection activeCell="G47" sqref="G47:G5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78" t="s">
        <v>0</v>
      </c>
      <c r="C9" s="8" t="s">
        <v>68</v>
      </c>
      <c r="D9" s="79"/>
      <c r="E9" s="131" t="s">
        <v>1</v>
      </c>
      <c r="F9" s="132"/>
      <c r="G9" s="26">
        <v>20</v>
      </c>
    </row>
    <row r="10" spans="1:7" ht="38.25" customHeight="1" x14ac:dyDescent="0.25">
      <c r="A10" s="5"/>
      <c r="B10" s="6" t="s">
        <v>2</v>
      </c>
      <c r="C10" s="7" t="s">
        <v>69</v>
      </c>
      <c r="D10" s="79"/>
      <c r="E10" s="129" t="s">
        <v>3</v>
      </c>
      <c r="F10" s="130"/>
      <c r="G10" s="8" t="s">
        <v>72</v>
      </c>
    </row>
    <row r="11" spans="1:7" ht="18" customHeight="1" x14ac:dyDescent="0.25">
      <c r="A11" s="5"/>
      <c r="B11" s="6" t="s">
        <v>4</v>
      </c>
      <c r="C11" s="8" t="s">
        <v>5</v>
      </c>
      <c r="D11" s="79"/>
      <c r="E11" s="129" t="s">
        <v>6</v>
      </c>
      <c r="F11" s="130"/>
      <c r="G11" s="73">
        <v>100000</v>
      </c>
    </row>
    <row r="12" spans="1:7" ht="11.25" customHeight="1" x14ac:dyDescent="0.25">
      <c r="A12" s="5"/>
      <c r="B12" s="6" t="s">
        <v>7</v>
      </c>
      <c r="C12" s="9" t="s">
        <v>70</v>
      </c>
      <c r="D12" s="79"/>
      <c r="E12" s="76" t="s">
        <v>8</v>
      </c>
      <c r="F12" s="77"/>
      <c r="G12" s="10">
        <f>(G9*G11)</f>
        <v>2000000</v>
      </c>
    </row>
    <row r="13" spans="1:7" ht="11.25" customHeight="1" x14ac:dyDescent="0.25">
      <c r="A13" s="5"/>
      <c r="B13" s="6" t="s">
        <v>9</v>
      </c>
      <c r="C13" s="8" t="s">
        <v>71</v>
      </c>
      <c r="D13" s="79"/>
      <c r="E13" s="129" t="s">
        <v>10</v>
      </c>
      <c r="F13" s="130"/>
      <c r="G13" s="8" t="s">
        <v>74</v>
      </c>
    </row>
    <row r="14" spans="1:7" ht="13.5" customHeight="1" x14ac:dyDescent="0.25">
      <c r="A14" s="5"/>
      <c r="B14" s="6" t="s">
        <v>11</v>
      </c>
      <c r="C14" s="8" t="s">
        <v>67</v>
      </c>
      <c r="D14" s="79"/>
      <c r="E14" s="129" t="s">
        <v>12</v>
      </c>
      <c r="F14" s="130"/>
      <c r="G14" s="8" t="s">
        <v>73</v>
      </c>
    </row>
    <row r="15" spans="1:7" ht="25.5" customHeight="1" x14ac:dyDescent="0.25">
      <c r="A15" s="5"/>
      <c r="B15" s="6" t="s">
        <v>13</v>
      </c>
      <c r="C15" s="11">
        <v>44713</v>
      </c>
      <c r="D15" s="79"/>
      <c r="E15" s="133" t="s">
        <v>14</v>
      </c>
      <c r="F15" s="134"/>
      <c r="G15" s="9" t="s">
        <v>75</v>
      </c>
    </row>
    <row r="16" spans="1:7" ht="12" customHeight="1" x14ac:dyDescent="0.25">
      <c r="A16" s="2"/>
      <c r="B16" s="80"/>
      <c r="C16" s="81"/>
      <c r="D16" s="82"/>
      <c r="E16" s="83"/>
      <c r="F16" s="83"/>
      <c r="G16" s="84"/>
    </row>
    <row r="17" spans="1:7" ht="12" customHeight="1" x14ac:dyDescent="0.25">
      <c r="A17" s="12"/>
      <c r="B17" s="135" t="s">
        <v>15</v>
      </c>
      <c r="C17" s="136"/>
      <c r="D17" s="136"/>
      <c r="E17" s="136"/>
      <c r="F17" s="136"/>
      <c r="G17" s="136"/>
    </row>
    <row r="18" spans="1:7" ht="12" customHeight="1" x14ac:dyDescent="0.25">
      <c r="A18" s="2"/>
      <c r="B18" s="85"/>
      <c r="C18" s="86"/>
      <c r="D18" s="86"/>
      <c r="E18" s="86"/>
      <c r="F18" s="87"/>
      <c r="G18" s="87"/>
    </row>
    <row r="19" spans="1:7" ht="12" customHeight="1" x14ac:dyDescent="0.25">
      <c r="A19" s="5"/>
      <c r="B19" s="88" t="s">
        <v>16</v>
      </c>
      <c r="C19" s="89"/>
      <c r="D19" s="90"/>
      <c r="E19" s="90"/>
      <c r="F19" s="90"/>
      <c r="G19" s="90"/>
    </row>
    <row r="20" spans="1:7" ht="24" customHeight="1" x14ac:dyDescent="0.25">
      <c r="A20" s="12"/>
      <c r="B20" s="91" t="s">
        <v>17</v>
      </c>
      <c r="C20" s="91" t="s">
        <v>18</v>
      </c>
      <c r="D20" s="91" t="s">
        <v>19</v>
      </c>
      <c r="E20" s="91" t="s">
        <v>20</v>
      </c>
      <c r="F20" s="91" t="s">
        <v>21</v>
      </c>
      <c r="G20" s="91" t="s">
        <v>22</v>
      </c>
    </row>
    <row r="21" spans="1:7" ht="12.75" customHeight="1" x14ac:dyDescent="0.25">
      <c r="A21" s="12"/>
      <c r="B21" s="75" t="s">
        <v>85</v>
      </c>
      <c r="C21" s="13" t="s">
        <v>23</v>
      </c>
      <c r="D21" s="74">
        <v>4</v>
      </c>
      <c r="E21" s="13" t="s">
        <v>84</v>
      </c>
      <c r="F21" s="10">
        <v>50000</v>
      </c>
      <c r="G21" s="10">
        <f>(D21*F21)</f>
        <v>200000</v>
      </c>
    </row>
    <row r="22" spans="1:7" ht="12.75" customHeight="1" x14ac:dyDescent="0.25">
      <c r="A22" s="12"/>
      <c r="B22" s="14" t="s">
        <v>24</v>
      </c>
      <c r="C22" s="15"/>
      <c r="D22" s="15"/>
      <c r="E22" s="15"/>
      <c r="F22" s="16"/>
      <c r="G22" s="17">
        <f>SUM(G21:G21)</f>
        <v>200000</v>
      </c>
    </row>
    <row r="23" spans="1:7" ht="12" customHeight="1" x14ac:dyDescent="0.25">
      <c r="A23" s="2"/>
      <c r="B23" s="85"/>
      <c r="C23" s="87"/>
      <c r="D23" s="87"/>
      <c r="E23" s="87"/>
      <c r="F23" s="92"/>
      <c r="G23" s="92"/>
    </row>
    <row r="24" spans="1:7" ht="12" customHeight="1" x14ac:dyDescent="0.25">
      <c r="A24" s="5"/>
      <c r="B24" s="93" t="s">
        <v>25</v>
      </c>
      <c r="C24" s="94"/>
      <c r="D24" s="95"/>
      <c r="E24" s="95"/>
      <c r="F24" s="96"/>
      <c r="G24" s="96"/>
    </row>
    <row r="25" spans="1:7" ht="24" customHeight="1" x14ac:dyDescent="0.25">
      <c r="A25" s="5"/>
      <c r="B25" s="97" t="s">
        <v>17</v>
      </c>
      <c r="C25" s="98" t="s">
        <v>18</v>
      </c>
      <c r="D25" s="98" t="s">
        <v>19</v>
      </c>
      <c r="E25" s="97" t="s">
        <v>20</v>
      </c>
      <c r="F25" s="98" t="s">
        <v>21</v>
      </c>
      <c r="G25" s="97" t="s">
        <v>22</v>
      </c>
    </row>
    <row r="26" spans="1:7" ht="12" customHeight="1" x14ac:dyDescent="0.25">
      <c r="A26" s="5"/>
      <c r="B26" s="99"/>
      <c r="C26" s="100"/>
      <c r="D26" s="100"/>
      <c r="E26" s="100"/>
      <c r="F26" s="101"/>
      <c r="G26" s="101"/>
    </row>
    <row r="27" spans="1:7" ht="12" customHeight="1" x14ac:dyDescent="0.25">
      <c r="A27" s="5"/>
      <c r="B27" s="18" t="s">
        <v>26</v>
      </c>
      <c r="C27" s="19"/>
      <c r="D27" s="19"/>
      <c r="E27" s="19"/>
      <c r="F27" s="20"/>
      <c r="G27" s="21">
        <f>SUM(G26)</f>
        <v>0</v>
      </c>
    </row>
    <row r="28" spans="1:7" ht="12" customHeight="1" x14ac:dyDescent="0.25">
      <c r="A28" s="2"/>
      <c r="B28" s="102"/>
      <c r="C28" s="103"/>
      <c r="D28" s="103"/>
      <c r="E28" s="103"/>
      <c r="F28" s="104"/>
      <c r="G28" s="104"/>
    </row>
    <row r="29" spans="1:7" ht="12" customHeight="1" x14ac:dyDescent="0.25">
      <c r="A29" s="5"/>
      <c r="B29" s="93" t="s">
        <v>27</v>
      </c>
      <c r="C29" s="94"/>
      <c r="D29" s="95"/>
      <c r="E29" s="95"/>
      <c r="F29" s="96"/>
      <c r="G29" s="96"/>
    </row>
    <row r="30" spans="1:7" ht="24" customHeight="1" x14ac:dyDescent="0.25">
      <c r="A30" s="5"/>
      <c r="B30" s="105" t="s">
        <v>17</v>
      </c>
      <c r="C30" s="105" t="s">
        <v>18</v>
      </c>
      <c r="D30" s="105" t="s">
        <v>19</v>
      </c>
      <c r="E30" s="105" t="s">
        <v>20</v>
      </c>
      <c r="F30" s="106" t="s">
        <v>21</v>
      </c>
      <c r="G30" s="105" t="s">
        <v>22</v>
      </c>
    </row>
    <row r="31" spans="1:7" ht="12.75" customHeight="1" x14ac:dyDescent="0.25">
      <c r="A31" s="12"/>
      <c r="B31" s="75" t="s">
        <v>86</v>
      </c>
      <c r="C31" s="13" t="s">
        <v>28</v>
      </c>
      <c r="D31" s="74">
        <v>6</v>
      </c>
      <c r="E31" s="13" t="s">
        <v>80</v>
      </c>
      <c r="F31" s="10">
        <v>40000</v>
      </c>
      <c r="G31" s="10">
        <f t="shared" ref="G31:G34" si="0">(D31*F31)</f>
        <v>240000</v>
      </c>
    </row>
    <row r="32" spans="1:7" ht="12.75" customHeight="1" x14ac:dyDescent="0.25">
      <c r="A32" s="12"/>
      <c r="B32" s="75" t="s">
        <v>87</v>
      </c>
      <c r="C32" s="13" t="s">
        <v>28</v>
      </c>
      <c r="D32" s="74">
        <v>1</v>
      </c>
      <c r="E32" s="13" t="s">
        <v>88</v>
      </c>
      <c r="F32" s="10">
        <v>40000</v>
      </c>
      <c r="G32" s="10">
        <f t="shared" si="0"/>
        <v>40000</v>
      </c>
    </row>
    <row r="33" spans="1:11" ht="12.75" customHeight="1" x14ac:dyDescent="0.25">
      <c r="A33" s="12"/>
      <c r="B33" s="75" t="s">
        <v>89</v>
      </c>
      <c r="C33" s="13" t="s">
        <v>28</v>
      </c>
      <c r="D33" s="74">
        <v>2</v>
      </c>
      <c r="E33" s="13" t="s">
        <v>88</v>
      </c>
      <c r="F33" s="10">
        <v>40000</v>
      </c>
      <c r="G33" s="10">
        <f t="shared" si="0"/>
        <v>80000</v>
      </c>
    </row>
    <row r="34" spans="1:11" ht="12.75" customHeight="1" x14ac:dyDescent="0.25">
      <c r="A34" s="12"/>
      <c r="B34" s="75" t="s">
        <v>85</v>
      </c>
      <c r="C34" s="13" t="s">
        <v>28</v>
      </c>
      <c r="D34" s="74">
        <v>1</v>
      </c>
      <c r="E34" s="13" t="s">
        <v>84</v>
      </c>
      <c r="F34" s="10">
        <v>200000</v>
      </c>
      <c r="G34" s="10">
        <f t="shared" si="0"/>
        <v>200000</v>
      </c>
    </row>
    <row r="35" spans="1:11" ht="12.75" customHeight="1" x14ac:dyDescent="0.25">
      <c r="A35" s="5"/>
      <c r="B35" s="18" t="s">
        <v>29</v>
      </c>
      <c r="C35" s="19"/>
      <c r="D35" s="19"/>
      <c r="E35" s="19"/>
      <c r="F35" s="20"/>
      <c r="G35" s="21">
        <f>SUM(G31:G34)</f>
        <v>560000</v>
      </c>
    </row>
    <row r="36" spans="1:11" ht="12" customHeight="1" x14ac:dyDescent="0.25">
      <c r="A36" s="2"/>
      <c r="B36" s="102"/>
      <c r="C36" s="103"/>
      <c r="D36" s="103"/>
      <c r="E36" s="103"/>
      <c r="F36" s="104"/>
      <c r="G36" s="104"/>
    </row>
    <row r="37" spans="1:11" ht="12" customHeight="1" x14ac:dyDescent="0.25">
      <c r="A37" s="5"/>
      <c r="B37" s="93" t="s">
        <v>30</v>
      </c>
      <c r="C37" s="94"/>
      <c r="D37" s="95"/>
      <c r="E37" s="95"/>
      <c r="F37" s="96"/>
      <c r="G37" s="96"/>
    </row>
    <row r="38" spans="1:11" ht="24" customHeight="1" x14ac:dyDescent="0.25">
      <c r="A38" s="5"/>
      <c r="B38" s="106" t="s">
        <v>31</v>
      </c>
      <c r="C38" s="106" t="s">
        <v>32</v>
      </c>
      <c r="D38" s="106" t="s">
        <v>33</v>
      </c>
      <c r="E38" s="106" t="s">
        <v>20</v>
      </c>
      <c r="F38" s="106" t="s">
        <v>21</v>
      </c>
      <c r="G38" s="106" t="s">
        <v>22</v>
      </c>
      <c r="K38" s="72"/>
    </row>
    <row r="39" spans="1:11" ht="12.75" customHeight="1" x14ac:dyDescent="0.25">
      <c r="A39" s="12"/>
      <c r="B39" s="22" t="s">
        <v>34</v>
      </c>
      <c r="C39" s="23"/>
      <c r="D39" s="23"/>
      <c r="E39" s="23"/>
      <c r="F39" s="23"/>
      <c r="G39" s="23"/>
      <c r="K39" s="72"/>
    </row>
    <row r="40" spans="1:11" ht="12.75" customHeight="1" x14ac:dyDescent="0.25">
      <c r="A40" s="12"/>
      <c r="B40" s="76" t="s">
        <v>35</v>
      </c>
      <c r="C40" s="24" t="s">
        <v>37</v>
      </c>
      <c r="D40" s="25">
        <v>120</v>
      </c>
      <c r="E40" s="24" t="s">
        <v>80</v>
      </c>
      <c r="F40" s="26">
        <v>610</v>
      </c>
      <c r="G40" s="26">
        <f>(D40*F40)</f>
        <v>73200</v>
      </c>
    </row>
    <row r="41" spans="1:11" ht="12.75" customHeight="1" x14ac:dyDescent="0.25">
      <c r="A41" s="12"/>
      <c r="B41" s="27" t="s">
        <v>36</v>
      </c>
      <c r="C41" s="28"/>
      <c r="D41" s="77"/>
      <c r="E41" s="28"/>
      <c r="F41" s="26"/>
      <c r="G41" s="26"/>
    </row>
    <row r="42" spans="1:11" ht="12.75" customHeight="1" x14ac:dyDescent="0.25">
      <c r="A42" s="12"/>
      <c r="B42" s="76" t="s">
        <v>76</v>
      </c>
      <c r="C42" s="24" t="s">
        <v>77</v>
      </c>
      <c r="D42" s="25">
        <v>6</v>
      </c>
      <c r="E42" s="24" t="s">
        <v>80</v>
      </c>
      <c r="F42" s="26">
        <v>35000</v>
      </c>
      <c r="G42" s="26">
        <f>(D42*F42)</f>
        <v>210000</v>
      </c>
    </row>
    <row r="43" spans="1:11" ht="12.75" customHeight="1" x14ac:dyDescent="0.25">
      <c r="A43" s="12"/>
      <c r="B43" s="76" t="s">
        <v>78</v>
      </c>
      <c r="C43" s="24" t="s">
        <v>77</v>
      </c>
      <c r="D43" s="25">
        <v>6</v>
      </c>
      <c r="E43" s="24" t="s">
        <v>80</v>
      </c>
      <c r="F43" s="26">
        <v>35000</v>
      </c>
      <c r="G43" s="26">
        <f t="shared" ref="G43:G45" si="1">(D43*F43)</f>
        <v>210000</v>
      </c>
    </row>
    <row r="44" spans="1:11" ht="12.75" customHeight="1" x14ac:dyDescent="0.25">
      <c r="A44" s="12"/>
      <c r="B44" s="76" t="s">
        <v>79</v>
      </c>
      <c r="C44" s="24" t="s">
        <v>77</v>
      </c>
      <c r="D44" s="25">
        <v>2</v>
      </c>
      <c r="E44" s="24" t="s">
        <v>80</v>
      </c>
      <c r="F44" s="26">
        <v>35000</v>
      </c>
      <c r="G44" s="26">
        <f t="shared" si="1"/>
        <v>70000</v>
      </c>
    </row>
    <row r="45" spans="1:11" ht="12.75" customHeight="1" x14ac:dyDescent="0.25">
      <c r="A45" s="12"/>
      <c r="B45" s="76" t="s">
        <v>81</v>
      </c>
      <c r="C45" s="24" t="s">
        <v>77</v>
      </c>
      <c r="D45" s="25">
        <v>2</v>
      </c>
      <c r="E45" s="24" t="s">
        <v>80</v>
      </c>
      <c r="F45" s="26">
        <v>30000</v>
      </c>
      <c r="G45" s="26">
        <f t="shared" si="1"/>
        <v>60000</v>
      </c>
    </row>
    <row r="46" spans="1:11" ht="12.75" customHeight="1" x14ac:dyDescent="0.25">
      <c r="A46" s="12"/>
      <c r="B46" s="76" t="s">
        <v>82</v>
      </c>
      <c r="C46" s="24" t="s">
        <v>83</v>
      </c>
      <c r="D46" s="25">
        <v>120</v>
      </c>
      <c r="E46" s="24" t="s">
        <v>84</v>
      </c>
      <c r="F46" s="26">
        <v>300</v>
      </c>
      <c r="G46" s="26">
        <f>(D46*F46)</f>
        <v>36000</v>
      </c>
    </row>
    <row r="47" spans="1:11" ht="13.5" customHeight="1" x14ac:dyDescent="0.25">
      <c r="A47" s="5"/>
      <c r="B47" s="18" t="s">
        <v>38</v>
      </c>
      <c r="C47" s="19"/>
      <c r="D47" s="19"/>
      <c r="E47" s="19"/>
      <c r="F47" s="20"/>
      <c r="G47" s="21">
        <f>SUM(G39:G46)</f>
        <v>659200</v>
      </c>
    </row>
    <row r="48" spans="1:11" ht="12" customHeight="1" x14ac:dyDescent="0.25">
      <c r="A48" s="2"/>
      <c r="B48" s="102"/>
      <c r="C48" s="103"/>
      <c r="D48" s="103"/>
      <c r="E48" s="107"/>
      <c r="F48" s="104"/>
      <c r="G48" s="104"/>
    </row>
    <row r="49" spans="1:7" ht="12" customHeight="1" x14ac:dyDescent="0.25">
      <c r="A49" s="5"/>
      <c r="B49" s="93" t="s">
        <v>39</v>
      </c>
      <c r="C49" s="94"/>
      <c r="D49" s="95"/>
      <c r="E49" s="95"/>
      <c r="F49" s="96"/>
      <c r="G49" s="96"/>
    </row>
    <row r="50" spans="1:7" ht="24" customHeight="1" x14ac:dyDescent="0.25">
      <c r="A50" s="5"/>
      <c r="B50" s="105" t="s">
        <v>40</v>
      </c>
      <c r="C50" s="106" t="s">
        <v>32</v>
      </c>
      <c r="D50" s="106" t="s">
        <v>33</v>
      </c>
      <c r="E50" s="105" t="s">
        <v>20</v>
      </c>
      <c r="F50" s="106" t="s">
        <v>21</v>
      </c>
      <c r="G50" s="105" t="s">
        <v>22</v>
      </c>
    </row>
    <row r="51" spans="1:7" ht="12.75" customHeight="1" x14ac:dyDescent="0.25">
      <c r="A51" s="12"/>
      <c r="B51" s="75"/>
      <c r="C51" s="24"/>
      <c r="D51" s="26"/>
      <c r="E51" s="13"/>
      <c r="F51" s="29"/>
      <c r="G51" s="26"/>
    </row>
    <row r="52" spans="1:7" ht="13.5" customHeight="1" x14ac:dyDescent="0.25">
      <c r="A52" s="5"/>
      <c r="B52" s="108" t="s">
        <v>41</v>
      </c>
      <c r="C52" s="109"/>
      <c r="D52" s="109"/>
      <c r="E52" s="109"/>
      <c r="F52" s="110"/>
      <c r="G52" s="111">
        <f>SUM(G51)</f>
        <v>0</v>
      </c>
    </row>
    <row r="53" spans="1:7" ht="12" customHeight="1" x14ac:dyDescent="0.25">
      <c r="A53" s="2"/>
      <c r="B53" s="112"/>
      <c r="C53" s="112"/>
      <c r="D53" s="112"/>
      <c r="E53" s="112"/>
      <c r="F53" s="113"/>
      <c r="G53" s="113"/>
    </row>
    <row r="54" spans="1:7" ht="12" customHeight="1" x14ac:dyDescent="0.25">
      <c r="A54" s="40"/>
      <c r="B54" s="114" t="s">
        <v>42</v>
      </c>
      <c r="C54" s="115"/>
      <c r="D54" s="115"/>
      <c r="E54" s="115"/>
      <c r="F54" s="115"/>
      <c r="G54" s="116">
        <f>G22+G27+G35+G47+G52</f>
        <v>1419200</v>
      </c>
    </row>
    <row r="55" spans="1:7" ht="12" customHeight="1" x14ac:dyDescent="0.25">
      <c r="A55" s="40"/>
      <c r="B55" s="117" t="s">
        <v>43</v>
      </c>
      <c r="C55" s="118"/>
      <c r="D55" s="118"/>
      <c r="E55" s="118"/>
      <c r="F55" s="118"/>
      <c r="G55" s="119">
        <f>G54*0.05</f>
        <v>70960</v>
      </c>
    </row>
    <row r="56" spans="1:7" ht="12" customHeight="1" x14ac:dyDescent="0.25">
      <c r="A56" s="40"/>
      <c r="B56" s="120" t="s">
        <v>44</v>
      </c>
      <c r="C56" s="121"/>
      <c r="D56" s="121"/>
      <c r="E56" s="121"/>
      <c r="F56" s="121"/>
      <c r="G56" s="122">
        <f>G55+G54</f>
        <v>1490160</v>
      </c>
    </row>
    <row r="57" spans="1:7" ht="12" customHeight="1" x14ac:dyDescent="0.25">
      <c r="A57" s="40"/>
      <c r="B57" s="117" t="s">
        <v>45</v>
      </c>
      <c r="C57" s="118"/>
      <c r="D57" s="118"/>
      <c r="E57" s="118"/>
      <c r="F57" s="118"/>
      <c r="G57" s="119">
        <f>G12</f>
        <v>2000000</v>
      </c>
    </row>
    <row r="58" spans="1:7" ht="12" customHeight="1" x14ac:dyDescent="0.25">
      <c r="A58" s="40"/>
      <c r="B58" s="123" t="s">
        <v>46</v>
      </c>
      <c r="C58" s="124"/>
      <c r="D58" s="124"/>
      <c r="E58" s="124"/>
      <c r="F58" s="124"/>
      <c r="G58" s="125">
        <f>G57-G56</f>
        <v>509840</v>
      </c>
    </row>
    <row r="59" spans="1:7" ht="12" customHeight="1" x14ac:dyDescent="0.25">
      <c r="A59" s="40"/>
      <c r="B59" s="41" t="s">
        <v>47</v>
      </c>
      <c r="C59" s="42"/>
      <c r="D59" s="42"/>
      <c r="E59" s="42"/>
      <c r="F59" s="42"/>
      <c r="G59" s="37"/>
    </row>
    <row r="60" spans="1:7" ht="12.75" customHeight="1" thickBot="1" x14ac:dyDescent="0.3">
      <c r="A60" s="40"/>
      <c r="B60" s="43"/>
      <c r="C60" s="42"/>
      <c r="D60" s="42"/>
      <c r="E60" s="42"/>
      <c r="F60" s="42"/>
      <c r="G60" s="37"/>
    </row>
    <row r="61" spans="1:7" ht="12" customHeight="1" x14ac:dyDescent="0.25">
      <c r="A61" s="40"/>
      <c r="B61" s="55" t="s">
        <v>48</v>
      </c>
      <c r="C61" s="56"/>
      <c r="D61" s="56"/>
      <c r="E61" s="56"/>
      <c r="F61" s="57"/>
      <c r="G61" s="37"/>
    </row>
    <row r="62" spans="1:7" ht="12" customHeight="1" x14ac:dyDescent="0.25">
      <c r="A62" s="40"/>
      <c r="B62" s="58" t="s">
        <v>49</v>
      </c>
      <c r="C62" s="39"/>
      <c r="D62" s="39"/>
      <c r="E62" s="39"/>
      <c r="F62" s="59"/>
      <c r="G62" s="37"/>
    </row>
    <row r="63" spans="1:7" ht="12" customHeight="1" x14ac:dyDescent="0.25">
      <c r="A63" s="40"/>
      <c r="B63" s="58" t="s">
        <v>50</v>
      </c>
      <c r="C63" s="39"/>
      <c r="D63" s="39"/>
      <c r="E63" s="39"/>
      <c r="F63" s="59"/>
      <c r="G63" s="37"/>
    </row>
    <row r="64" spans="1:7" ht="12" customHeight="1" x14ac:dyDescent="0.25">
      <c r="A64" s="40"/>
      <c r="B64" s="58" t="s">
        <v>51</v>
      </c>
      <c r="C64" s="39"/>
      <c r="D64" s="39"/>
      <c r="E64" s="39"/>
      <c r="F64" s="59"/>
      <c r="G64" s="37"/>
    </row>
    <row r="65" spans="1:7" ht="12" customHeight="1" x14ac:dyDescent="0.25">
      <c r="A65" s="40"/>
      <c r="B65" s="58" t="s">
        <v>52</v>
      </c>
      <c r="C65" s="39"/>
      <c r="D65" s="39"/>
      <c r="E65" s="39"/>
      <c r="F65" s="59"/>
      <c r="G65" s="37"/>
    </row>
    <row r="66" spans="1:7" ht="12" customHeight="1" x14ac:dyDescent="0.25">
      <c r="A66" s="40"/>
      <c r="B66" s="58" t="s">
        <v>53</v>
      </c>
      <c r="C66" s="39"/>
      <c r="D66" s="39"/>
      <c r="E66" s="39"/>
      <c r="F66" s="59"/>
      <c r="G66" s="37"/>
    </row>
    <row r="67" spans="1:7" ht="12.75" customHeight="1" thickBot="1" x14ac:dyDescent="0.3">
      <c r="A67" s="40"/>
      <c r="B67" s="60" t="s">
        <v>54</v>
      </c>
      <c r="C67" s="61"/>
      <c r="D67" s="61"/>
      <c r="E67" s="61"/>
      <c r="F67" s="62"/>
      <c r="G67" s="37"/>
    </row>
    <row r="68" spans="1:7" ht="12.75" customHeight="1" x14ac:dyDescent="0.25">
      <c r="A68" s="40"/>
      <c r="B68" s="53"/>
      <c r="C68" s="39"/>
      <c r="D68" s="39"/>
      <c r="E68" s="39"/>
      <c r="F68" s="39"/>
      <c r="G68" s="37"/>
    </row>
    <row r="69" spans="1:7" ht="15" customHeight="1" thickBot="1" x14ac:dyDescent="0.3">
      <c r="A69" s="40"/>
      <c r="B69" s="127" t="s">
        <v>55</v>
      </c>
      <c r="C69" s="128"/>
      <c r="D69" s="52"/>
      <c r="E69" s="31"/>
      <c r="F69" s="31"/>
      <c r="G69" s="37"/>
    </row>
    <row r="70" spans="1:7" ht="12" customHeight="1" x14ac:dyDescent="0.25">
      <c r="A70" s="40"/>
      <c r="B70" s="45" t="s">
        <v>40</v>
      </c>
      <c r="C70" s="32" t="s">
        <v>56</v>
      </c>
      <c r="D70" s="46" t="s">
        <v>57</v>
      </c>
      <c r="E70" s="31"/>
      <c r="F70" s="31"/>
      <c r="G70" s="37"/>
    </row>
    <row r="71" spans="1:7" ht="12" customHeight="1" x14ac:dyDescent="0.25">
      <c r="A71" s="40"/>
      <c r="B71" s="47" t="s">
        <v>58</v>
      </c>
      <c r="C71" s="33">
        <f>+G22</f>
        <v>200000</v>
      </c>
      <c r="D71" s="48">
        <f>(C71/C77)</f>
        <v>0.13421377570193804</v>
      </c>
      <c r="E71" s="31"/>
      <c r="F71" s="31"/>
      <c r="G71" s="37"/>
    </row>
    <row r="72" spans="1:7" ht="12" customHeight="1" x14ac:dyDescent="0.25">
      <c r="A72" s="40"/>
      <c r="B72" s="47" t="s">
        <v>59</v>
      </c>
      <c r="C72" s="33">
        <f>+G27</f>
        <v>0</v>
      </c>
      <c r="D72" s="48">
        <v>0</v>
      </c>
      <c r="E72" s="31"/>
      <c r="F72" s="31"/>
      <c r="G72" s="37"/>
    </row>
    <row r="73" spans="1:7" ht="12" customHeight="1" x14ac:dyDescent="0.25">
      <c r="A73" s="40"/>
      <c r="B73" s="47" t="s">
        <v>60</v>
      </c>
      <c r="C73" s="33">
        <f>+G35</f>
        <v>560000</v>
      </c>
      <c r="D73" s="48">
        <f>(C73/C77)</f>
        <v>0.37579857196542654</v>
      </c>
      <c r="E73" s="31"/>
      <c r="F73" s="31"/>
      <c r="G73" s="37"/>
    </row>
    <row r="74" spans="1:7" ht="12" customHeight="1" x14ac:dyDescent="0.25">
      <c r="A74" s="40"/>
      <c r="B74" s="47" t="s">
        <v>31</v>
      </c>
      <c r="C74" s="33">
        <f>+G47</f>
        <v>659200</v>
      </c>
      <c r="D74" s="48">
        <f>(C74/C77)</f>
        <v>0.4423686047135878</v>
      </c>
      <c r="E74" s="31"/>
      <c r="F74" s="31"/>
      <c r="G74" s="37"/>
    </row>
    <row r="75" spans="1:7" ht="12" customHeight="1" x14ac:dyDescent="0.25">
      <c r="A75" s="40"/>
      <c r="B75" s="47" t="s">
        <v>61</v>
      </c>
      <c r="C75" s="34">
        <f>+G52</f>
        <v>0</v>
      </c>
      <c r="D75" s="48">
        <f>(C75/C77)</f>
        <v>0</v>
      </c>
      <c r="E75" s="36"/>
      <c r="F75" s="36"/>
      <c r="G75" s="37"/>
    </row>
    <row r="76" spans="1:7" ht="12" customHeight="1" x14ac:dyDescent="0.25">
      <c r="A76" s="40"/>
      <c r="B76" s="47" t="s">
        <v>62</v>
      </c>
      <c r="C76" s="34">
        <f>+G55</f>
        <v>70960</v>
      </c>
      <c r="D76" s="48">
        <f>(C76/C77)</f>
        <v>4.7619047619047616E-2</v>
      </c>
      <c r="E76" s="36"/>
      <c r="F76" s="36"/>
      <c r="G76" s="37"/>
    </row>
    <row r="77" spans="1:7" ht="12.75" customHeight="1" thickBot="1" x14ac:dyDescent="0.3">
      <c r="A77" s="40"/>
      <c r="B77" s="49" t="s">
        <v>63</v>
      </c>
      <c r="C77" s="50">
        <f>SUM(C71:C76)</f>
        <v>1490160</v>
      </c>
      <c r="D77" s="51">
        <f>SUM(D71:D76)</f>
        <v>1</v>
      </c>
      <c r="E77" s="36"/>
      <c r="F77" s="36"/>
      <c r="G77" s="37"/>
    </row>
    <row r="78" spans="1:7" ht="12" customHeight="1" x14ac:dyDescent="0.25">
      <c r="A78" s="40"/>
      <c r="B78" s="43"/>
      <c r="C78" s="42"/>
      <c r="D78" s="42"/>
      <c r="E78" s="42"/>
      <c r="F78" s="42"/>
      <c r="G78" s="37"/>
    </row>
    <row r="79" spans="1:7" ht="12.75" customHeight="1" x14ac:dyDescent="0.25">
      <c r="A79" s="40"/>
      <c r="B79" s="44"/>
      <c r="C79" s="42"/>
      <c r="D79" s="42"/>
      <c r="E79" s="42"/>
      <c r="F79" s="42"/>
      <c r="G79" s="37"/>
    </row>
    <row r="80" spans="1:7" ht="12" customHeight="1" thickBot="1" x14ac:dyDescent="0.3">
      <c r="A80" s="30"/>
      <c r="B80" s="64"/>
      <c r="C80" s="65" t="s">
        <v>64</v>
      </c>
      <c r="D80" s="66"/>
      <c r="E80" s="67"/>
      <c r="F80" s="35"/>
      <c r="G80" s="37"/>
    </row>
    <row r="81" spans="1:7" ht="12" customHeight="1" x14ac:dyDescent="0.25">
      <c r="A81" s="40"/>
      <c r="B81" s="68" t="s">
        <v>90</v>
      </c>
      <c r="C81" s="69">
        <v>10</v>
      </c>
      <c r="D81" s="126">
        <f>+G9</f>
        <v>20</v>
      </c>
      <c r="E81" s="70">
        <v>40</v>
      </c>
      <c r="F81" s="63"/>
      <c r="G81" s="38"/>
    </row>
    <row r="82" spans="1:7" ht="12.75" customHeight="1" thickBot="1" x14ac:dyDescent="0.3">
      <c r="A82" s="40"/>
      <c r="B82" s="49" t="s">
        <v>65</v>
      </c>
      <c r="C82" s="50">
        <f>+C77/C81</f>
        <v>149016</v>
      </c>
      <c r="D82" s="50">
        <f>+C77/D81</f>
        <v>74508</v>
      </c>
      <c r="E82" s="71">
        <f>+C77/E81</f>
        <v>37254</v>
      </c>
      <c r="F82" s="63"/>
      <c r="G82" s="38"/>
    </row>
    <row r="83" spans="1:7" ht="15.6" customHeight="1" x14ac:dyDescent="0.25">
      <c r="A83" s="40"/>
      <c r="B83" s="54" t="s">
        <v>66</v>
      </c>
      <c r="C83" s="39"/>
      <c r="D83" s="39"/>
      <c r="E83" s="39"/>
      <c r="F83" s="39"/>
      <c r="G83" s="39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2022-07-25T22:13:05Z</dcterms:modified>
</cp:coreProperties>
</file>