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UREN\"/>
    </mc:Choice>
  </mc:AlternateContent>
  <bookViews>
    <workbookView xWindow="0" yWindow="0" windowWidth="23040" windowHeight="9390"/>
  </bookViews>
  <sheets>
    <sheet name="AVEN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G38" i="1"/>
  <c r="G39" i="1"/>
  <c r="G40" i="1"/>
  <c r="G41" i="1"/>
  <c r="G42" i="1"/>
  <c r="G43" i="1"/>
  <c r="G44" i="1"/>
  <c r="G21" i="1"/>
  <c r="G22" i="1"/>
  <c r="G23" i="1"/>
  <c r="G24" i="1"/>
  <c r="G25" i="1"/>
  <c r="G26" i="1"/>
  <c r="G27" i="1"/>
  <c r="G28" i="1"/>
  <c r="G50" i="1"/>
  <c r="G52" i="1"/>
  <c r="G53" i="1"/>
  <c r="G54" i="1"/>
  <c r="G56" i="1"/>
  <c r="G57" i="1"/>
  <c r="G58" i="1"/>
  <c r="G60" i="1"/>
  <c r="G12" i="1"/>
  <c r="G71" i="1"/>
  <c r="C85" i="1"/>
  <c r="C86" i="1"/>
  <c r="C89" i="1"/>
  <c r="G45" i="1" l="1"/>
  <c r="C87" i="1" s="1"/>
  <c r="G61" i="1"/>
  <c r="G68" i="1" l="1"/>
  <c r="G69" i="1" s="1"/>
  <c r="G70" i="1" s="1"/>
  <c r="C96" i="1" s="1"/>
  <c r="C88" i="1"/>
  <c r="D96" i="1" l="1"/>
  <c r="E96" i="1"/>
  <c r="G72" i="1"/>
  <c r="C90" i="1"/>
  <c r="C91" i="1" s="1"/>
  <c r="D88" i="1" s="1"/>
  <c r="D85" i="1" l="1"/>
  <c r="D89" i="1"/>
  <c r="D87" i="1"/>
  <c r="D90" i="1"/>
  <c r="D91" i="1" l="1"/>
</calcChain>
</file>

<file path=xl/sharedStrings.xml><?xml version="1.0" encoding="utf-8"?>
<sst xmlns="http://schemas.openxmlformats.org/spreadsheetml/2006/main" count="166" uniqueCount="109">
  <si>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</si>
  <si>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</si>
  <si>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</si>
  <si>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</si>
  <si>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</si>
  <si>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</si>
  <si>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</si>
  <si>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</si>
  <si>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</si>
  <si>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</si>
  <si>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</si>
  <si>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</si>
  <si>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</si>
  <si>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</si>
  <si>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</si>
  <si>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</si>
  <si>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</si>
  <si>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</si>
  <si>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</si>
  <si>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</si>
  <si>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</si>
  <si>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</si>
  <si>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</si>
  <si>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</si>
  <si>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</si>
  <si>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</si>
  <si>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</si>
  <si>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</si>
  <si>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</si>
  <si>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</si>
  <si>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</si>
  <si>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</si>
  <si>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</si>
  <si>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</si>
  <si>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</si>
  <si>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</si>
  <si>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</si>
  <si>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</si>
  <si>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</si>
  <si>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</si>
  <si>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</si>
  <si>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</si>
  <si>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</si>
  <si>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</si>
  <si>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</si>
  <si>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</si>
  <si>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</si>
  <si>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</si>
  <si>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</si>
  <si>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</si>
  <si>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</si>
  <si>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</si>
  <si>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</si>
  <si>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</si>
  <si>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</si>
  <si>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</si>
  <si>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</si>
  <si>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</si>
  <si>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</si>
  <si>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</si>
  <si>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</si>
  <si>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</si>
  <si>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</si>
  <si>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</si>
  <si>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Rastraje 1</t>
  </si>
  <si>
    <t>Rastraje 2</t>
  </si>
  <si>
    <t>Araucanía</t>
  </si>
  <si>
    <t>Purén</t>
  </si>
  <si>
    <t>Purén - Los Sauces</t>
  </si>
  <si>
    <t>PRECIO ESPERADO ($/KgMS)</t>
  </si>
  <si>
    <t>Mercado Local</t>
  </si>
  <si>
    <t>Vibrocultivador</t>
  </si>
  <si>
    <t xml:space="preserve">Siembra  </t>
  </si>
  <si>
    <t>Aplicación Fertilizantes</t>
  </si>
  <si>
    <t>Carbonato de Calcio</t>
  </si>
  <si>
    <t>Agosto</t>
  </si>
  <si>
    <t>Araduras (disco y cincel)</t>
  </si>
  <si>
    <t>Marzo-Abril</t>
  </si>
  <si>
    <t>Rastraje</t>
  </si>
  <si>
    <t>Abril-Mayo</t>
  </si>
  <si>
    <t>Desinfección semilla</t>
  </si>
  <si>
    <t xml:space="preserve">Siembra mecanizada </t>
  </si>
  <si>
    <t>Abril-Junio</t>
  </si>
  <si>
    <t>Aplicación de N a la macolla</t>
  </si>
  <si>
    <t>Agosto-Septiembre</t>
  </si>
  <si>
    <t>Aplicación herbicida postemergencia</t>
  </si>
  <si>
    <t>Cosecha</t>
  </si>
  <si>
    <t>Enero</t>
  </si>
  <si>
    <t>Cosecha Mecanizada</t>
  </si>
  <si>
    <t>Herbicida hoja Ancha (MCPA)</t>
  </si>
  <si>
    <t>Herbicida Gramineas (Aliado)</t>
  </si>
  <si>
    <t>Control Pulgon (karate/ZeroEC)</t>
  </si>
  <si>
    <t>Lt</t>
  </si>
  <si>
    <t>Sobre</t>
  </si>
  <si>
    <t>Barbecho Quimico (Glifosato)</t>
  </si>
  <si>
    <t>Septiembre</t>
  </si>
  <si>
    <t>Costo unitario ($/qqm)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</si>
  <si>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</si>
  <si>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</si>
  <si>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Aplicación Quimicos</t>
  </si>
  <si>
    <t>Avena de Invierno</t>
  </si>
  <si>
    <t>Super Nova - Urano</t>
  </si>
  <si>
    <t>Semilla Avena Supernova</t>
  </si>
  <si>
    <t>Mezcla NPK (7-27-8)</t>
  </si>
  <si>
    <t>CAN 27 (27% N)</t>
  </si>
  <si>
    <t>Helada - Sequia</t>
  </si>
  <si>
    <t>RENDIMIENTO (qqm/Há.)</t>
  </si>
  <si>
    <t>$/há</t>
  </si>
  <si>
    <t>Rendimiento (qqm/há)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</si>
</sst>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2">
    <xf numFmtId="0" fontId="0" fillId="0" borderId="0" applyNumberFormat="0" applyFill="0" applyBorder="0" applyProtection="0"/>
    <xf numFmtId="164" fontId="5" fillId="0" borderId="0" applyFont="0" applyFill="0" applyBorder="0" applyAlignment="0" applyProtection="0"/>
  </cellStyleXfs>
  <cellXfs count="169">
    <xf numFmtId="0" fontId="0" fillId="0" borderId="0" xfId="0" applyFont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3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/>
    <xf numFmtId="0" fontId="2" fillId="2" borderId="19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6" xfId="0" applyFont="1" applyFill="1" applyBorder="1" applyAlignment="1"/>
    <xf numFmtId="0" fontId="1" fillId="2" borderId="6" xfId="0" applyFont="1" applyFill="1" applyBorder="1" applyAlignment="1">
      <alignment horizontal="justify" wrapText="1"/>
    </xf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/>
    <xf numFmtId="49" fontId="7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49" fontId="7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/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/>
    </xf>
    <xf numFmtId="49" fontId="2" fillId="3" borderId="16" xfId="0" applyNumberFormat="1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1" fillId="2" borderId="22" xfId="0" applyFont="1" applyFill="1" applyBorder="1" applyAlignment="1"/>
    <xf numFmtId="0" fontId="1" fillId="2" borderId="21" xfId="0" applyFont="1" applyFill="1" applyBorder="1" applyAlignment="1"/>
    <xf numFmtId="49" fontId="7" fillId="5" borderId="23" xfId="0" applyNumberFormat="1" applyFont="1" applyFill="1" applyBorder="1" applyAlignment="1">
      <alignment vertical="center"/>
    </xf>
    <xf numFmtId="0" fontId="7" fillId="5" borderId="24" xfId="0" applyFont="1" applyFill="1" applyBorder="1" applyAlignment="1">
      <alignment vertical="center"/>
    </xf>
    <xf numFmtId="49" fontId="7" fillId="3" borderId="26" xfId="0" applyNumberFormat="1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49" fontId="7" fillId="5" borderId="26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49" fontId="7" fillId="5" borderId="28" xfId="0" applyNumberFormat="1" applyFont="1" applyFill="1" applyBorder="1" applyAlignment="1">
      <alignment vertical="center"/>
    </xf>
    <xf numFmtId="0" fontId="7" fillId="5" borderId="29" xfId="0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166" fontId="7" fillId="2" borderId="19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49" fontId="3" fillId="2" borderId="40" xfId="0" applyNumberFormat="1" applyFont="1" applyFill="1" applyBorder="1" applyAlignment="1">
      <alignment vertical="center"/>
    </xf>
    <xf numFmtId="0" fontId="1" fillId="2" borderId="41" xfId="0" applyFont="1" applyFill="1" applyBorder="1" applyAlignment="1"/>
    <xf numFmtId="0" fontId="1" fillId="2" borderId="42" xfId="0" applyFont="1" applyFill="1" applyBorder="1" applyAlignment="1"/>
    <xf numFmtId="49" fontId="1" fillId="2" borderId="43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46" xfId="0" applyFont="1" applyFill="1" applyBorder="1" applyAlignment="1"/>
    <xf numFmtId="0" fontId="1" fillId="2" borderId="47" xfId="0" applyFont="1" applyFill="1" applyBorder="1" applyAlignment="1"/>
    <xf numFmtId="0" fontId="1" fillId="8" borderId="39" xfId="0" applyFont="1" applyFill="1" applyBorder="1" applyAlignment="1"/>
    <xf numFmtId="0" fontId="1" fillId="6" borderId="19" xfId="0" applyFont="1" applyFill="1" applyBorder="1" applyAlignment="1"/>
    <xf numFmtId="49" fontId="3" fillId="7" borderId="30" xfId="0" applyNumberFormat="1" applyFont="1" applyFill="1" applyBorder="1" applyAlignment="1">
      <alignment vertical="center"/>
    </xf>
    <xf numFmtId="49" fontId="3" fillId="7" borderId="20" xfId="0" applyNumberFormat="1" applyFont="1" applyFill="1" applyBorder="1" applyAlignment="1">
      <alignment horizontal="center" vertical="center"/>
    </xf>
    <xf numFmtId="49" fontId="1" fillId="7" borderId="31" xfId="0" applyNumberFormat="1" applyFont="1" applyFill="1" applyBorder="1" applyAlignment="1"/>
    <xf numFmtId="49" fontId="3" fillId="2" borderId="32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3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7" fontId="3" fillId="2" borderId="5" xfId="0" applyNumberFormat="1" applyFont="1" applyFill="1" applyBorder="1" applyAlignment="1">
      <alignment vertical="center"/>
    </xf>
    <xf numFmtId="0" fontId="7" fillId="6" borderId="19" xfId="0" applyFont="1" applyFill="1" applyBorder="1" applyAlignment="1">
      <alignment vertical="center"/>
    </xf>
    <xf numFmtId="49" fontId="3" fillId="7" borderId="34" xfId="0" applyNumberFormat="1" applyFont="1" applyFill="1" applyBorder="1" applyAlignment="1">
      <alignment vertical="center"/>
    </xf>
    <xf numFmtId="167" fontId="3" fillId="7" borderId="35" xfId="0" applyNumberFormat="1" applyFont="1" applyFill="1" applyBorder="1" applyAlignment="1">
      <alignment vertical="center"/>
    </xf>
    <xf numFmtId="9" fontId="3" fillId="7" borderId="36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7" fillId="8" borderId="18" xfId="0" applyFont="1" applyFill="1" applyBorder="1" applyAlignment="1">
      <alignment vertical="center"/>
    </xf>
    <xf numFmtId="49" fontId="4" fillId="8" borderId="19" xfId="0" applyNumberFormat="1" applyFont="1" applyFill="1" applyBorder="1" applyAlignment="1">
      <alignment vertical="center"/>
    </xf>
    <xf numFmtId="0" fontId="7" fillId="8" borderId="19" xfId="0" applyFont="1" applyFill="1" applyBorder="1" applyAlignment="1">
      <alignment vertical="center"/>
    </xf>
    <xf numFmtId="0" fontId="7" fillId="8" borderId="48" xfId="0" applyFont="1" applyFill="1" applyBorder="1" applyAlignment="1">
      <alignment vertical="center"/>
    </xf>
    <xf numFmtId="0" fontId="7" fillId="6" borderId="18" xfId="0" applyFont="1" applyFill="1" applyBorder="1" applyAlignment="1">
      <alignment vertical="center"/>
    </xf>
    <xf numFmtId="49" fontId="3" fillId="7" borderId="49" xfId="0" applyNumberFormat="1" applyFont="1" applyFill="1" applyBorder="1" applyAlignment="1">
      <alignment vertical="center"/>
    </xf>
    <xf numFmtId="168" fontId="3" fillId="7" borderId="50" xfId="1" applyNumberFormat="1" applyFont="1" applyFill="1" applyBorder="1" applyAlignment="1">
      <alignment vertical="center"/>
    </xf>
    <xf numFmtId="168" fontId="3" fillId="7" borderId="51" xfId="1" applyNumberFormat="1" applyFont="1" applyFill="1" applyBorder="1" applyAlignment="1">
      <alignment vertical="center"/>
    </xf>
    <xf numFmtId="0" fontId="3" fillId="6" borderId="19" xfId="0" applyFont="1" applyFill="1" applyBorder="1" applyAlignment="1">
      <alignment vertical="center"/>
    </xf>
    <xf numFmtId="166" fontId="3" fillId="2" borderId="19" xfId="0" applyNumberFormat="1" applyFont="1" applyFill="1" applyBorder="1" applyAlignment="1">
      <alignment vertical="center"/>
    </xf>
    <xf numFmtId="168" fontId="3" fillId="7" borderId="35" xfId="1" applyNumberFormat="1" applyFont="1" applyFill="1" applyBorder="1" applyAlignment="1">
      <alignment vertical="center"/>
    </xf>
    <xf numFmtId="168" fontId="3" fillId="7" borderId="36" xfId="1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5" xfId="0" applyFont="1" applyFill="1" applyBorder="1" applyAlignment="1"/>
    <xf numFmtId="0" fontId="1" fillId="2" borderId="56" xfId="0" applyFont="1" applyFill="1" applyBorder="1" applyAlignment="1"/>
    <xf numFmtId="0" fontId="1" fillId="2" borderId="57" xfId="0" applyFont="1" applyFill="1" applyBorder="1" applyAlignment="1">
      <alignment wrapText="1"/>
    </xf>
    <xf numFmtId="14" fontId="1" fillId="2" borderId="57" xfId="0" applyNumberFormat="1" applyFont="1" applyFill="1" applyBorder="1" applyAlignment="1"/>
    <xf numFmtId="49" fontId="7" fillId="3" borderId="54" xfId="0" applyNumberFormat="1" applyFont="1" applyFill="1" applyBorder="1" applyAlignment="1">
      <alignment vertical="center" wrapText="1"/>
    </xf>
    <xf numFmtId="49" fontId="1" fillId="2" borderId="54" xfId="0" applyNumberFormat="1" applyFont="1" applyFill="1" applyBorder="1" applyAlignment="1">
      <alignment horizontal="right"/>
    </xf>
    <xf numFmtId="49" fontId="1" fillId="2" borderId="54" xfId="0" applyNumberFormat="1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right" vertical="center"/>
    </xf>
    <xf numFmtId="3" fontId="11" fillId="3" borderId="12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/>
    </xf>
    <xf numFmtId="49" fontId="1" fillId="2" borderId="54" xfId="0" applyNumberFormat="1" applyFont="1" applyFill="1" applyBorder="1" applyAlignment="1">
      <alignment horizontal="left"/>
    </xf>
    <xf numFmtId="49" fontId="1" fillId="2" borderId="54" xfId="0" applyNumberFormat="1" applyFont="1" applyFill="1" applyBorder="1" applyAlignment="1">
      <alignment horizontal="left" vertical="center" wrapText="1"/>
    </xf>
    <xf numFmtId="49" fontId="1" fillId="2" borderId="54" xfId="0" applyNumberFormat="1" applyFont="1" applyFill="1" applyBorder="1" applyAlignment="1">
      <alignment horizontal="left" wrapText="1"/>
    </xf>
    <xf numFmtId="14" fontId="1" fillId="2" borderId="54" xfId="0" applyNumberFormat="1" applyFont="1" applyFill="1" applyBorder="1" applyAlignment="1">
      <alignment horizontal="left"/>
    </xf>
    <xf numFmtId="0" fontId="2" fillId="3" borderId="5" xfId="0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/>
    </xf>
    <xf numFmtId="3" fontId="1" fillId="2" borderId="9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 vertical="center"/>
    </xf>
    <xf numFmtId="49" fontId="7" fillId="3" borderId="12" xfId="0" applyNumberFormat="1" applyFont="1" applyFill="1" applyBorder="1" applyAlignment="1">
      <alignment horizontal="right" vertical="center"/>
    </xf>
    <xf numFmtId="49" fontId="7" fillId="3" borderId="12" xfId="0" applyNumberFormat="1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right"/>
    </xf>
    <xf numFmtId="3" fontId="1" fillId="2" borderId="15" xfId="0" applyNumberFormat="1" applyFont="1" applyFill="1" applyBorder="1" applyAlignment="1">
      <alignment horizontal="right"/>
    </xf>
    <xf numFmtId="49" fontId="7" fillId="3" borderId="10" xfId="0" applyNumberFormat="1" applyFont="1" applyFill="1" applyBorder="1" applyAlignment="1">
      <alignment horizontal="right" vertical="center"/>
    </xf>
    <xf numFmtId="49" fontId="7" fillId="3" borderId="10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/>
    </xf>
    <xf numFmtId="0" fontId="2" fillId="3" borderId="16" xfId="0" applyFont="1" applyFill="1" applyBorder="1" applyAlignment="1">
      <alignment horizontal="right" vertical="center"/>
    </xf>
    <xf numFmtId="3" fontId="2" fillId="3" borderId="16" xfId="0" applyNumberFormat="1" applyFont="1" applyFill="1" applyBorder="1" applyAlignment="1">
      <alignment horizontal="right" vertical="center"/>
    </xf>
    <xf numFmtId="0" fontId="1" fillId="2" borderId="22" xfId="0" applyFont="1" applyFill="1" applyBorder="1" applyAlignment="1">
      <alignment horizontal="right"/>
    </xf>
    <xf numFmtId="3" fontId="1" fillId="2" borderId="22" xfId="0" applyNumberFormat="1" applyFont="1" applyFill="1" applyBorder="1" applyAlignment="1">
      <alignment horizontal="right"/>
    </xf>
    <xf numFmtId="0" fontId="7" fillId="5" borderId="24" xfId="0" applyFont="1" applyFill="1" applyBorder="1" applyAlignment="1">
      <alignment horizontal="right" vertical="center"/>
    </xf>
    <xf numFmtId="166" fontId="7" fillId="5" borderId="25" xfId="0" applyNumberFormat="1" applyFont="1" applyFill="1" applyBorder="1" applyAlignment="1">
      <alignment horizontal="right" vertical="center"/>
    </xf>
    <xf numFmtId="0" fontId="7" fillId="3" borderId="12" xfId="0" applyFont="1" applyFill="1" applyBorder="1" applyAlignment="1">
      <alignment horizontal="right" vertical="center"/>
    </xf>
    <xf numFmtId="166" fontId="7" fillId="3" borderId="27" xfId="0" applyNumberFormat="1" applyFont="1" applyFill="1" applyBorder="1" applyAlignment="1">
      <alignment horizontal="right" vertical="center"/>
    </xf>
    <xf numFmtId="0" fontId="7" fillId="5" borderId="12" xfId="0" applyFont="1" applyFill="1" applyBorder="1" applyAlignment="1">
      <alignment horizontal="right" vertical="center"/>
    </xf>
    <xf numFmtId="166" fontId="7" fillId="5" borderId="27" xfId="0" applyNumberFormat="1" applyFont="1" applyFill="1" applyBorder="1" applyAlignment="1">
      <alignment horizontal="right" vertical="center"/>
    </xf>
    <xf numFmtId="0" fontId="7" fillId="5" borderId="29" xfId="0" applyFont="1" applyFill="1" applyBorder="1" applyAlignment="1">
      <alignment horizontal="right" vertical="center"/>
    </xf>
    <xf numFmtId="166" fontId="10" fillId="5" borderId="29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49" fontId="7" fillId="5" borderId="58" xfId="0" applyNumberFormat="1" applyFont="1" applyFill="1" applyBorder="1" applyAlignment="1">
      <alignment vertical="center"/>
    </xf>
    <xf numFmtId="0" fontId="1" fillId="2" borderId="59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right" vertical="center"/>
    </xf>
    <xf numFmtId="0" fontId="1" fillId="2" borderId="60" xfId="0" applyFont="1" applyFill="1" applyBorder="1" applyAlignment="1"/>
    <xf numFmtId="0" fontId="1" fillId="2" borderId="61" xfId="0" applyFont="1" applyFill="1" applyBorder="1" applyAlignment="1">
      <alignment horizontal="center"/>
    </xf>
    <xf numFmtId="0" fontId="1" fillId="2" borderId="61" xfId="0" applyFont="1" applyFill="1" applyBorder="1" applyAlignment="1">
      <alignment horizontal="right"/>
    </xf>
    <xf numFmtId="3" fontId="1" fillId="2" borderId="61" xfId="0" applyNumberFormat="1" applyFont="1" applyFill="1" applyBorder="1" applyAlignment="1">
      <alignment horizontal="right"/>
    </xf>
    <xf numFmtId="49" fontId="7" fillId="3" borderId="54" xfId="0" applyNumberFormat="1" applyFont="1" applyFill="1" applyBorder="1" applyAlignment="1">
      <alignment horizontal="center" vertical="center" wrapText="1"/>
    </xf>
    <xf numFmtId="49" fontId="7" fillId="3" borderId="54" xfId="0" applyNumberFormat="1" applyFont="1" applyFill="1" applyBorder="1" applyAlignment="1">
      <alignment horizontal="right" vertical="center" wrapText="1"/>
    </xf>
    <xf numFmtId="49" fontId="3" fillId="2" borderId="54" xfId="0" applyNumberFormat="1" applyFont="1" applyFill="1" applyBorder="1" applyAlignment="1">
      <alignment horizontal="left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right" vertical="center" wrapText="1"/>
    </xf>
    <xf numFmtId="49" fontId="1" fillId="2" borderId="54" xfId="0" applyNumberFormat="1" applyFont="1" applyFill="1" applyBorder="1" applyAlignment="1"/>
    <xf numFmtId="49" fontId="1" fillId="2" borderId="54" xfId="0" applyNumberFormat="1" applyFont="1" applyFill="1" applyBorder="1" applyAlignment="1">
      <alignment horizontal="center"/>
    </xf>
    <xf numFmtId="0" fontId="1" fillId="2" borderId="54" xfId="0" applyNumberFormat="1" applyFont="1" applyFill="1" applyBorder="1" applyAlignment="1">
      <alignment horizontal="center"/>
    </xf>
    <xf numFmtId="3" fontId="1" fillId="2" borderId="54" xfId="0" applyNumberFormat="1" applyFont="1" applyFill="1" applyBorder="1" applyAlignment="1">
      <alignment horizontal="right"/>
    </xf>
    <xf numFmtId="49" fontId="3" fillId="2" borderId="54" xfId="0" applyNumberFormat="1" applyFont="1" applyFill="1" applyBorder="1" applyAlignment="1"/>
    <xf numFmtId="0" fontId="1" fillId="2" borderId="54" xfId="0" applyFont="1" applyFill="1" applyBorder="1" applyAlignment="1">
      <alignment horizontal="center"/>
    </xf>
    <xf numFmtId="0" fontId="1" fillId="2" borderId="54" xfId="0" applyFont="1" applyFill="1" applyBorder="1" applyAlignment="1">
      <alignment horizontal="right"/>
    </xf>
    <xf numFmtId="49" fontId="2" fillId="3" borderId="54" xfId="0" applyNumberFormat="1" applyFont="1" applyFill="1" applyBorder="1" applyAlignment="1">
      <alignment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right" vertical="center"/>
    </xf>
    <xf numFmtId="3" fontId="2" fillId="3" borderId="54" xfId="0" applyNumberFormat="1" applyFont="1" applyFill="1" applyBorder="1" applyAlignment="1">
      <alignment horizontal="right" vertical="center"/>
    </xf>
    <xf numFmtId="49" fontId="4" fillId="8" borderId="37" xfId="0" applyNumberFormat="1" applyFont="1" applyFill="1" applyBorder="1" applyAlignment="1">
      <alignment vertical="center"/>
    </xf>
    <xf numFmtId="0" fontId="3" fillId="8" borderId="38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49" fontId="1" fillId="2" borderId="52" xfId="0" applyNumberFormat="1" applyFont="1" applyFill="1" applyBorder="1" applyAlignment="1">
      <alignment horizontal="left"/>
    </xf>
    <xf numFmtId="49" fontId="1" fillId="2" borderId="53" xfId="0" applyNumberFormat="1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526646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97"/>
  <sheetViews>
    <sheetView showGridLines="0" tabSelected="1" topLeftCell="A73" zoomScaleNormal="100" workbookViewId="0">
      <selection activeCell="F44" sqref="F44"/>
    </sheetView>
  </sheetViews>
  <sheetFormatPr baseColWidth="10" defaultColWidth="10.85546875" defaultRowHeight="11.25" customHeight="1" x14ac:dyDescent="0.25"/>
  <cols>
    <col min="1" max="1" width="6.7109375" style="13" customWidth="1"/>
    <col min="2" max="2" width="21.28515625" style="13" customWidth="1"/>
    <col min="3" max="3" width="20.28515625" style="13" customWidth="1"/>
    <col min="4" max="4" width="10.85546875" style="13" bestFit="1" customWidth="1"/>
    <col min="5" max="5" width="11.28515625" style="13" bestFit="1" customWidth="1"/>
    <col min="6" max="6" width="11.7109375" style="13" customWidth="1"/>
    <col min="7" max="7" width="9.5703125" style="13" bestFit="1" customWidth="1"/>
    <col min="8" max="251" width="10.85546875" style="13" customWidth="1"/>
    <col min="252" max="16384" width="10.85546875" style="14"/>
  </cols>
  <sheetData>
    <row r="1" spans="1:7" ht="15" customHeight="1" x14ac:dyDescent="0.25">
      <c r="A1" s="12"/>
      <c r="B1" s="12"/>
      <c r="C1" s="12"/>
      <c r="D1" s="12"/>
      <c r="E1" s="12"/>
      <c r="F1" s="12"/>
      <c r="G1" s="12"/>
    </row>
    <row r="2" spans="1:7" ht="15" customHeight="1" x14ac:dyDescent="0.25">
      <c r="A2" s="12"/>
      <c r="B2" s="12"/>
      <c r="C2" s="12"/>
      <c r="D2" s="12"/>
      <c r="E2" s="12"/>
      <c r="F2" s="12"/>
      <c r="G2" s="12"/>
    </row>
    <row r="3" spans="1:7" ht="15" customHeight="1" x14ac:dyDescent="0.25">
      <c r="A3" s="12"/>
      <c r="B3" s="12"/>
      <c r="C3" s="12"/>
      <c r="D3" s="12"/>
      <c r="E3" s="12"/>
      <c r="F3" s="12"/>
      <c r="G3" s="12"/>
    </row>
    <row r="4" spans="1:7" ht="15" customHeight="1" x14ac:dyDescent="0.25">
      <c r="A4" s="12"/>
      <c r="B4" s="12"/>
      <c r="C4" s="12"/>
      <c r="D4" s="12"/>
      <c r="E4" s="12"/>
      <c r="F4" s="12"/>
      <c r="G4" s="12"/>
    </row>
    <row r="5" spans="1:7" ht="15" customHeight="1" x14ac:dyDescent="0.25">
      <c r="A5" s="12"/>
      <c r="B5" s="12"/>
      <c r="C5" s="12"/>
      <c r="D5" s="12"/>
      <c r="E5" s="12"/>
      <c r="F5" s="12"/>
      <c r="G5" s="12"/>
    </row>
    <row r="6" spans="1:7" ht="15" customHeight="1" x14ac:dyDescent="0.25">
      <c r="A6" s="12"/>
      <c r="B6" s="12"/>
      <c r="C6" s="12"/>
      <c r="D6" s="12"/>
      <c r="E6" s="12"/>
      <c r="F6" s="12"/>
      <c r="G6" s="12"/>
    </row>
    <row r="7" spans="1:7" ht="15" customHeight="1" x14ac:dyDescent="0.25">
      <c r="A7" s="12"/>
      <c r="B7" s="12"/>
      <c r="C7" s="12"/>
      <c r="D7" s="12"/>
      <c r="E7" s="12"/>
      <c r="F7" s="12"/>
      <c r="G7" s="12"/>
    </row>
    <row r="8" spans="1:7" ht="12.75" x14ac:dyDescent="0.25">
      <c r="A8" s="12"/>
      <c r="B8" s="92"/>
      <c r="C8" s="92"/>
      <c r="D8" s="12"/>
      <c r="E8" s="15"/>
      <c r="F8" s="15"/>
      <c r="G8" s="15"/>
    </row>
    <row r="9" spans="1:7" ht="12.75" x14ac:dyDescent="0.25">
      <c r="A9" s="41"/>
      <c r="B9" s="95" t="s">
        <v>0</v>
      </c>
      <c r="C9" s="101" t="s">
        <v>100</v>
      </c>
      <c r="D9" s="91"/>
      <c r="E9" s="161" t="s">
        <v>106</v>
      </c>
      <c r="F9" s="162"/>
      <c r="G9" s="10">
        <v>45</v>
      </c>
    </row>
    <row r="10" spans="1:7" ht="12.75" x14ac:dyDescent="0.25">
      <c r="A10" s="41"/>
      <c r="B10" s="97" t="s">
        <v>1</v>
      </c>
      <c r="C10" s="102" t="s">
        <v>101</v>
      </c>
      <c r="D10" s="91"/>
      <c r="E10" s="159" t="s">
        <v>2</v>
      </c>
      <c r="F10" s="160"/>
      <c r="G10" s="1" t="s">
        <v>87</v>
      </c>
    </row>
    <row r="11" spans="1:7" ht="12.75" x14ac:dyDescent="0.25">
      <c r="A11" s="41"/>
      <c r="B11" s="97" t="s">
        <v>3</v>
      </c>
      <c r="C11" s="101" t="s">
        <v>4</v>
      </c>
      <c r="D11" s="91"/>
      <c r="E11" s="159" t="s">
        <v>69</v>
      </c>
      <c r="F11" s="160"/>
      <c r="G11" s="10">
        <v>22000</v>
      </c>
    </row>
    <row r="12" spans="1:7" ht="12.75" x14ac:dyDescent="0.25">
      <c r="A12" s="41"/>
      <c r="B12" s="97" t="s">
        <v>5</v>
      </c>
      <c r="C12" s="103" t="s">
        <v>66</v>
      </c>
      <c r="D12" s="91"/>
      <c r="E12" s="167" t="s">
        <v>6</v>
      </c>
      <c r="F12" s="168"/>
      <c r="G12" s="3">
        <f>(G9*G11)</f>
        <v>990000</v>
      </c>
    </row>
    <row r="13" spans="1:7" ht="12.75" x14ac:dyDescent="0.25">
      <c r="A13" s="41"/>
      <c r="B13" s="97" t="s">
        <v>7</v>
      </c>
      <c r="C13" s="101" t="s">
        <v>67</v>
      </c>
      <c r="D13" s="91"/>
      <c r="E13" s="159" t="s">
        <v>8</v>
      </c>
      <c r="F13" s="160"/>
      <c r="G13" s="1" t="s">
        <v>70</v>
      </c>
    </row>
    <row r="14" spans="1:7" ht="12.75" x14ac:dyDescent="0.25">
      <c r="A14" s="41"/>
      <c r="B14" s="97" t="s">
        <v>9</v>
      </c>
      <c r="C14" s="101" t="s">
        <v>68</v>
      </c>
      <c r="D14" s="91"/>
      <c r="E14" s="159" t="s">
        <v>10</v>
      </c>
      <c r="F14" s="160"/>
      <c r="G14" s="1" t="s">
        <v>87</v>
      </c>
    </row>
    <row r="15" spans="1:7" ht="25.5" x14ac:dyDescent="0.25">
      <c r="A15" s="41"/>
      <c r="B15" s="97" t="s">
        <v>11</v>
      </c>
      <c r="C15" s="104">
        <v>44713</v>
      </c>
      <c r="D15" s="91"/>
      <c r="E15" s="163" t="s">
        <v>12</v>
      </c>
      <c r="F15" s="164"/>
      <c r="G15" s="2" t="s">
        <v>105</v>
      </c>
    </row>
    <row r="16" spans="1:7" ht="12.75" x14ac:dyDescent="0.25">
      <c r="A16" s="12"/>
      <c r="B16" s="93"/>
      <c r="C16" s="94"/>
      <c r="D16" s="15"/>
      <c r="E16" s="17"/>
      <c r="F16" s="17"/>
      <c r="G16" s="18"/>
    </row>
    <row r="17" spans="1:7" ht="12.75" x14ac:dyDescent="0.25">
      <c r="A17" s="19"/>
      <c r="B17" s="165" t="s">
        <v>13</v>
      </c>
      <c r="C17" s="166"/>
      <c r="D17" s="166"/>
      <c r="E17" s="166"/>
      <c r="F17" s="166"/>
      <c r="G17" s="166"/>
    </row>
    <row r="18" spans="1:7" ht="12.75" x14ac:dyDescent="0.25">
      <c r="A18" s="12"/>
      <c r="B18" s="20"/>
      <c r="C18" s="21"/>
      <c r="D18" s="21"/>
      <c r="E18" s="21"/>
      <c r="F18" s="22"/>
      <c r="G18" s="22"/>
    </row>
    <row r="19" spans="1:7" ht="12.75" x14ac:dyDescent="0.25">
      <c r="A19" s="16"/>
      <c r="B19" s="23" t="s">
        <v>14</v>
      </c>
      <c r="C19" s="24"/>
      <c r="D19" s="25"/>
      <c r="E19" s="25"/>
      <c r="F19" s="25"/>
      <c r="G19" s="25"/>
    </row>
    <row r="20" spans="1:7" ht="25.5" x14ac:dyDescent="0.25">
      <c r="A20" s="19"/>
      <c r="B20" s="26" t="s">
        <v>15</v>
      </c>
      <c r="C20" s="26" t="s">
        <v>16</v>
      </c>
      <c r="D20" s="26" t="s">
        <v>17</v>
      </c>
      <c r="E20" s="26" t="s">
        <v>18</v>
      </c>
      <c r="F20" s="26" t="s">
        <v>19</v>
      </c>
      <c r="G20" s="26" t="s">
        <v>20</v>
      </c>
    </row>
    <row r="21" spans="1:7" ht="12.75" x14ac:dyDescent="0.25">
      <c r="A21" s="19"/>
      <c r="B21" s="90" t="s">
        <v>76</v>
      </c>
      <c r="C21" s="4" t="s">
        <v>21</v>
      </c>
      <c r="D21" s="130">
        <v>0.2</v>
      </c>
      <c r="E21" s="2" t="s">
        <v>77</v>
      </c>
      <c r="F21" s="3">
        <v>25000</v>
      </c>
      <c r="G21" s="3">
        <f>+F21*D21</f>
        <v>5000</v>
      </c>
    </row>
    <row r="22" spans="1:7" ht="12.75" x14ac:dyDescent="0.25">
      <c r="A22" s="19"/>
      <c r="B22" s="90" t="s">
        <v>78</v>
      </c>
      <c r="C22" s="4" t="s">
        <v>21</v>
      </c>
      <c r="D22" s="130">
        <v>0.1</v>
      </c>
      <c r="E22" s="2" t="s">
        <v>79</v>
      </c>
      <c r="F22" s="3">
        <v>25000</v>
      </c>
      <c r="G22" s="3">
        <f t="shared" ref="G22:G27" si="0">+F22*D22</f>
        <v>2500</v>
      </c>
    </row>
    <row r="23" spans="1:7" ht="12.75" x14ac:dyDescent="0.25">
      <c r="A23" s="19"/>
      <c r="B23" s="90" t="s">
        <v>80</v>
      </c>
      <c r="C23" s="4" t="s">
        <v>21</v>
      </c>
      <c r="D23" s="130">
        <v>0.2</v>
      </c>
      <c r="E23" s="2" t="s">
        <v>79</v>
      </c>
      <c r="F23" s="3">
        <v>25000</v>
      </c>
      <c r="G23" s="3">
        <f t="shared" si="0"/>
        <v>5000</v>
      </c>
    </row>
    <row r="24" spans="1:7" ht="12.75" x14ac:dyDescent="0.25">
      <c r="A24" s="19"/>
      <c r="B24" s="90" t="s">
        <v>81</v>
      </c>
      <c r="C24" s="4" t="s">
        <v>21</v>
      </c>
      <c r="D24" s="130">
        <v>0.2</v>
      </c>
      <c r="E24" s="2" t="s">
        <v>82</v>
      </c>
      <c r="F24" s="3">
        <v>25000</v>
      </c>
      <c r="G24" s="3">
        <f t="shared" si="0"/>
        <v>5000</v>
      </c>
    </row>
    <row r="25" spans="1:7" ht="25.5" x14ac:dyDescent="0.25">
      <c r="A25" s="19"/>
      <c r="B25" s="90" t="s">
        <v>83</v>
      </c>
      <c r="C25" s="4" t="s">
        <v>21</v>
      </c>
      <c r="D25" s="130">
        <v>0.25</v>
      </c>
      <c r="E25" s="2" t="s">
        <v>84</v>
      </c>
      <c r="F25" s="3">
        <v>25000</v>
      </c>
      <c r="G25" s="3">
        <f t="shared" si="0"/>
        <v>6250</v>
      </c>
    </row>
    <row r="26" spans="1:7" ht="25.5" x14ac:dyDescent="0.25">
      <c r="A26" s="19"/>
      <c r="B26" s="90" t="s">
        <v>85</v>
      </c>
      <c r="C26" s="4" t="s">
        <v>21</v>
      </c>
      <c r="D26" s="130">
        <v>0.2</v>
      </c>
      <c r="E26" s="2" t="s">
        <v>84</v>
      </c>
      <c r="F26" s="3">
        <v>25000</v>
      </c>
      <c r="G26" s="3">
        <f t="shared" si="0"/>
        <v>5000</v>
      </c>
    </row>
    <row r="27" spans="1:7" ht="12.75" x14ac:dyDescent="0.25">
      <c r="A27" s="19"/>
      <c r="B27" s="90" t="s">
        <v>86</v>
      </c>
      <c r="C27" s="4" t="s">
        <v>21</v>
      </c>
      <c r="D27" s="130">
        <v>0.5</v>
      </c>
      <c r="E27" s="2" t="s">
        <v>87</v>
      </c>
      <c r="F27" s="3">
        <v>25000</v>
      </c>
      <c r="G27" s="3">
        <f t="shared" si="0"/>
        <v>12500</v>
      </c>
    </row>
    <row r="28" spans="1:7" ht="12.75" x14ac:dyDescent="0.25">
      <c r="A28" s="19"/>
      <c r="B28" s="5" t="s">
        <v>22</v>
      </c>
      <c r="C28" s="6"/>
      <c r="D28" s="6"/>
      <c r="E28" s="105"/>
      <c r="F28" s="105"/>
      <c r="G28" s="106">
        <f>SUM(G21:G27)</f>
        <v>41250</v>
      </c>
    </row>
    <row r="29" spans="1:7" ht="12.75" x14ac:dyDescent="0.25">
      <c r="A29" s="12"/>
      <c r="B29" s="20"/>
      <c r="C29" s="131"/>
      <c r="D29" s="131"/>
      <c r="E29" s="107"/>
      <c r="F29" s="108"/>
      <c r="G29" s="108"/>
    </row>
    <row r="30" spans="1:7" ht="12.75" x14ac:dyDescent="0.25">
      <c r="A30" s="16"/>
      <c r="B30" s="27" t="s">
        <v>23</v>
      </c>
      <c r="C30" s="28"/>
      <c r="D30" s="29"/>
      <c r="E30" s="109"/>
      <c r="F30" s="109"/>
      <c r="G30" s="109"/>
    </row>
    <row r="31" spans="1:7" ht="25.5" x14ac:dyDescent="0.25">
      <c r="A31" s="16"/>
      <c r="B31" s="30" t="s">
        <v>15</v>
      </c>
      <c r="C31" s="31" t="s">
        <v>16</v>
      </c>
      <c r="D31" s="31" t="s">
        <v>17</v>
      </c>
      <c r="E31" s="110" t="s">
        <v>18</v>
      </c>
      <c r="F31" s="111" t="s">
        <v>19</v>
      </c>
      <c r="G31" s="110" t="s">
        <v>20</v>
      </c>
    </row>
    <row r="32" spans="1:7" ht="12.75" x14ac:dyDescent="0.25">
      <c r="A32" s="16"/>
      <c r="B32" s="32"/>
      <c r="C32" s="33"/>
      <c r="D32" s="33"/>
      <c r="E32" s="112"/>
      <c r="F32" s="112"/>
      <c r="G32" s="112"/>
    </row>
    <row r="33" spans="1:7" ht="12.75" x14ac:dyDescent="0.25">
      <c r="A33" s="16"/>
      <c r="B33" s="7" t="s">
        <v>24</v>
      </c>
      <c r="C33" s="8"/>
      <c r="D33" s="8"/>
      <c r="E33" s="98"/>
      <c r="F33" s="98"/>
      <c r="G33" s="98"/>
    </row>
    <row r="34" spans="1:7" ht="12.75" x14ac:dyDescent="0.25">
      <c r="A34" s="12"/>
      <c r="B34" s="34"/>
      <c r="C34" s="37"/>
      <c r="D34" s="37"/>
      <c r="E34" s="113"/>
      <c r="F34" s="114"/>
      <c r="G34" s="114"/>
    </row>
    <row r="35" spans="1:7" ht="12.75" x14ac:dyDescent="0.25">
      <c r="A35" s="16"/>
      <c r="B35" s="27" t="s">
        <v>25</v>
      </c>
      <c r="C35" s="28"/>
      <c r="D35" s="29"/>
      <c r="E35" s="109"/>
      <c r="F35" s="109"/>
      <c r="G35" s="109"/>
    </row>
    <row r="36" spans="1:7" ht="25.5" x14ac:dyDescent="0.25">
      <c r="A36" s="16"/>
      <c r="B36" s="35" t="s">
        <v>15</v>
      </c>
      <c r="C36" s="35" t="s">
        <v>16</v>
      </c>
      <c r="D36" s="35" t="s">
        <v>17</v>
      </c>
      <c r="E36" s="115" t="s">
        <v>18</v>
      </c>
      <c r="F36" s="116" t="s">
        <v>19</v>
      </c>
      <c r="G36" s="115" t="s">
        <v>20</v>
      </c>
    </row>
    <row r="37" spans="1:7" ht="12.75" x14ac:dyDescent="0.25">
      <c r="A37" s="19"/>
      <c r="B37" s="90" t="s">
        <v>28</v>
      </c>
      <c r="C37" s="4" t="s">
        <v>26</v>
      </c>
      <c r="D37" s="130">
        <v>0.1</v>
      </c>
      <c r="E37" s="2" t="s">
        <v>27</v>
      </c>
      <c r="F37" s="3">
        <v>280000</v>
      </c>
      <c r="G37" s="3">
        <f>(D37*F37)</f>
        <v>28000</v>
      </c>
    </row>
    <row r="38" spans="1:7" ht="12.75" x14ac:dyDescent="0.25">
      <c r="A38" s="19"/>
      <c r="B38" s="90" t="s">
        <v>64</v>
      </c>
      <c r="C38" s="4" t="s">
        <v>26</v>
      </c>
      <c r="D38" s="130">
        <v>0.1</v>
      </c>
      <c r="E38" s="2" t="s">
        <v>27</v>
      </c>
      <c r="F38" s="3">
        <v>144000</v>
      </c>
      <c r="G38" s="3">
        <f t="shared" ref="G38:G44" si="1">(D38*F38)</f>
        <v>14400</v>
      </c>
    </row>
    <row r="39" spans="1:7" ht="12.75" x14ac:dyDescent="0.25">
      <c r="A39" s="19"/>
      <c r="B39" s="90" t="s">
        <v>65</v>
      </c>
      <c r="C39" s="4" t="s">
        <v>26</v>
      </c>
      <c r="D39" s="130">
        <v>0.1</v>
      </c>
      <c r="E39" s="2" t="s">
        <v>27</v>
      </c>
      <c r="F39" s="3">
        <v>144000</v>
      </c>
      <c r="G39" s="3">
        <f t="shared" si="1"/>
        <v>14400</v>
      </c>
    </row>
    <row r="40" spans="1:7" ht="12.75" x14ac:dyDescent="0.25">
      <c r="A40" s="19"/>
      <c r="B40" s="90" t="s">
        <v>71</v>
      </c>
      <c r="C40" s="4" t="s">
        <v>26</v>
      </c>
      <c r="D40" s="130">
        <v>0.1</v>
      </c>
      <c r="E40" s="2" t="s">
        <v>27</v>
      </c>
      <c r="F40" s="3">
        <v>72000</v>
      </c>
      <c r="G40" s="3">
        <f t="shared" si="1"/>
        <v>7200</v>
      </c>
    </row>
    <row r="41" spans="1:7" ht="12.75" x14ac:dyDescent="0.25">
      <c r="A41" s="19"/>
      <c r="B41" s="90" t="s">
        <v>72</v>
      </c>
      <c r="C41" s="4" t="s">
        <v>26</v>
      </c>
      <c r="D41" s="130">
        <v>0.1</v>
      </c>
      <c r="E41" s="2" t="s">
        <v>27</v>
      </c>
      <c r="F41" s="3">
        <v>240000</v>
      </c>
      <c r="G41" s="3">
        <f t="shared" si="1"/>
        <v>24000</v>
      </c>
    </row>
    <row r="42" spans="1:7" ht="12.75" x14ac:dyDescent="0.25">
      <c r="A42" s="19"/>
      <c r="B42" s="90" t="s">
        <v>73</v>
      </c>
      <c r="C42" s="4" t="s">
        <v>26</v>
      </c>
      <c r="D42" s="130">
        <v>0.1</v>
      </c>
      <c r="E42" s="2" t="s">
        <v>75</v>
      </c>
      <c r="F42" s="3">
        <v>144000</v>
      </c>
      <c r="G42" s="3">
        <f t="shared" si="1"/>
        <v>14400</v>
      </c>
    </row>
    <row r="43" spans="1:7" ht="12.75" x14ac:dyDescent="0.25">
      <c r="A43" s="19"/>
      <c r="B43" s="90" t="s">
        <v>99</v>
      </c>
      <c r="C43" s="4" t="s">
        <v>26</v>
      </c>
      <c r="D43" s="130">
        <v>0.1</v>
      </c>
      <c r="E43" s="2" t="s">
        <v>95</v>
      </c>
      <c r="F43" s="3">
        <v>144000</v>
      </c>
      <c r="G43" s="3">
        <f t="shared" si="1"/>
        <v>14400</v>
      </c>
    </row>
    <row r="44" spans="1:7" ht="12.75" x14ac:dyDescent="0.25">
      <c r="A44" s="19"/>
      <c r="B44" s="90" t="s">
        <v>88</v>
      </c>
      <c r="C44" s="4" t="s">
        <v>26</v>
      </c>
      <c r="D44" s="130">
        <v>0.1</v>
      </c>
      <c r="E44" s="2" t="s">
        <v>87</v>
      </c>
      <c r="F44" s="3">
        <v>360000</v>
      </c>
      <c r="G44" s="3">
        <f t="shared" si="1"/>
        <v>36000</v>
      </c>
    </row>
    <row r="45" spans="1:7" ht="12.75" x14ac:dyDescent="0.25">
      <c r="A45" s="16"/>
      <c r="B45" s="7" t="s">
        <v>29</v>
      </c>
      <c r="C45" s="8"/>
      <c r="D45" s="8"/>
      <c r="E45" s="98"/>
      <c r="F45" s="98"/>
      <c r="G45" s="99">
        <f>SUM(G37:G44)</f>
        <v>152800</v>
      </c>
    </row>
    <row r="46" spans="1:7" ht="12.75" x14ac:dyDescent="0.25">
      <c r="A46" s="12"/>
      <c r="B46" s="34"/>
      <c r="C46" s="37"/>
      <c r="D46" s="37"/>
      <c r="E46" s="113"/>
      <c r="F46" s="114"/>
      <c r="G46" s="114"/>
    </row>
    <row r="47" spans="1:7" ht="12.75" x14ac:dyDescent="0.25">
      <c r="A47" s="16"/>
      <c r="B47" s="133" t="s">
        <v>30</v>
      </c>
      <c r="C47" s="134"/>
      <c r="D47" s="135"/>
      <c r="E47" s="136"/>
      <c r="F47" s="136"/>
      <c r="G47" s="136"/>
    </row>
    <row r="48" spans="1:7" ht="25.5" x14ac:dyDescent="0.25">
      <c r="A48" s="41"/>
      <c r="B48" s="141" t="s">
        <v>31</v>
      </c>
      <c r="C48" s="141" t="s">
        <v>32</v>
      </c>
      <c r="D48" s="141" t="s">
        <v>33</v>
      </c>
      <c r="E48" s="142" t="s">
        <v>18</v>
      </c>
      <c r="F48" s="142" t="s">
        <v>19</v>
      </c>
      <c r="G48" s="142" t="s">
        <v>20</v>
      </c>
    </row>
    <row r="49" spans="1:7" ht="12.75" x14ac:dyDescent="0.25">
      <c r="A49" s="41"/>
      <c r="B49" s="143" t="s">
        <v>34</v>
      </c>
      <c r="C49" s="144"/>
      <c r="D49" s="144"/>
      <c r="E49" s="145"/>
      <c r="F49" s="145"/>
      <c r="G49" s="145"/>
    </row>
    <row r="50" spans="1:7" ht="12.75" x14ac:dyDescent="0.25">
      <c r="A50" s="41"/>
      <c r="B50" s="146" t="s">
        <v>102</v>
      </c>
      <c r="C50" s="147" t="s">
        <v>36</v>
      </c>
      <c r="D50" s="148">
        <v>200</v>
      </c>
      <c r="E50" s="96" t="s">
        <v>27</v>
      </c>
      <c r="F50" s="149">
        <v>240</v>
      </c>
      <c r="G50" s="149">
        <f>(D50*F50)</f>
        <v>48000</v>
      </c>
    </row>
    <row r="51" spans="1:7" ht="12.75" x14ac:dyDescent="0.25">
      <c r="A51" s="41"/>
      <c r="B51" s="150" t="s">
        <v>35</v>
      </c>
      <c r="C51" s="151"/>
      <c r="D51" s="151"/>
      <c r="E51" s="152"/>
      <c r="F51" s="149"/>
      <c r="G51" s="149"/>
    </row>
    <row r="52" spans="1:7" ht="12.75" x14ac:dyDescent="0.25">
      <c r="A52" s="41"/>
      <c r="B52" s="146" t="s">
        <v>103</v>
      </c>
      <c r="C52" s="147" t="s">
        <v>36</v>
      </c>
      <c r="D52" s="148">
        <v>350</v>
      </c>
      <c r="E52" s="96" t="s">
        <v>75</v>
      </c>
      <c r="F52" s="149">
        <v>990</v>
      </c>
      <c r="G52" s="149">
        <f t="shared" ref="G52:G60" si="2">(D52*F52)</f>
        <v>346500</v>
      </c>
    </row>
    <row r="53" spans="1:7" ht="12.75" x14ac:dyDescent="0.25">
      <c r="A53" s="41"/>
      <c r="B53" s="146" t="s">
        <v>104</v>
      </c>
      <c r="C53" s="147" t="s">
        <v>36</v>
      </c>
      <c r="D53" s="148">
        <v>100</v>
      </c>
      <c r="E53" s="96" t="s">
        <v>27</v>
      </c>
      <c r="F53" s="149">
        <v>850</v>
      </c>
      <c r="G53" s="149">
        <f t="shared" si="2"/>
        <v>85000</v>
      </c>
    </row>
    <row r="54" spans="1:7" ht="12.75" x14ac:dyDescent="0.25">
      <c r="A54" s="41"/>
      <c r="B54" s="146" t="s">
        <v>74</v>
      </c>
      <c r="C54" s="147" t="s">
        <v>36</v>
      </c>
      <c r="D54" s="148">
        <v>1000</v>
      </c>
      <c r="E54" s="96" t="s">
        <v>27</v>
      </c>
      <c r="F54" s="149">
        <v>118</v>
      </c>
      <c r="G54" s="149">
        <f t="shared" si="2"/>
        <v>118000</v>
      </c>
    </row>
    <row r="55" spans="1:7" ht="12.75" x14ac:dyDescent="0.25">
      <c r="A55" s="41"/>
      <c r="B55" s="150" t="s">
        <v>37</v>
      </c>
      <c r="C55" s="151"/>
      <c r="D55" s="151"/>
      <c r="E55" s="152"/>
      <c r="F55" s="149"/>
      <c r="G55" s="149"/>
    </row>
    <row r="56" spans="1:7" ht="12.75" x14ac:dyDescent="0.25">
      <c r="A56" s="41"/>
      <c r="B56" s="146" t="s">
        <v>94</v>
      </c>
      <c r="C56" s="151" t="s">
        <v>92</v>
      </c>
      <c r="D56" s="151">
        <v>1.5</v>
      </c>
      <c r="E56" s="152" t="s">
        <v>27</v>
      </c>
      <c r="F56" s="149">
        <v>13500</v>
      </c>
      <c r="G56" s="149">
        <f t="shared" si="2"/>
        <v>20250</v>
      </c>
    </row>
    <row r="57" spans="1:7" ht="12.75" x14ac:dyDescent="0.25">
      <c r="A57" s="41"/>
      <c r="B57" s="146" t="s">
        <v>89</v>
      </c>
      <c r="C57" s="151" t="s">
        <v>92</v>
      </c>
      <c r="D57" s="151">
        <v>1</v>
      </c>
      <c r="E57" s="152" t="s">
        <v>75</v>
      </c>
      <c r="F57" s="149">
        <v>23500</v>
      </c>
      <c r="G57" s="149">
        <f t="shared" si="2"/>
        <v>23500</v>
      </c>
    </row>
    <row r="58" spans="1:7" ht="12.75" x14ac:dyDescent="0.25">
      <c r="A58" s="41"/>
      <c r="B58" s="146" t="s">
        <v>90</v>
      </c>
      <c r="C58" s="147" t="s">
        <v>93</v>
      </c>
      <c r="D58" s="148">
        <v>1</v>
      </c>
      <c r="E58" s="96" t="s">
        <v>75</v>
      </c>
      <c r="F58" s="149">
        <v>1020</v>
      </c>
      <c r="G58" s="149">
        <f t="shared" si="2"/>
        <v>1020</v>
      </c>
    </row>
    <row r="59" spans="1:7" ht="12.75" x14ac:dyDescent="0.25">
      <c r="A59" s="41"/>
      <c r="B59" s="150" t="s">
        <v>38</v>
      </c>
      <c r="C59" s="151"/>
      <c r="D59" s="151"/>
      <c r="E59" s="152"/>
      <c r="F59" s="149"/>
      <c r="G59" s="149"/>
    </row>
    <row r="60" spans="1:7" ht="12.75" x14ac:dyDescent="0.25">
      <c r="A60" s="41"/>
      <c r="B60" s="146" t="s">
        <v>91</v>
      </c>
      <c r="C60" s="147" t="s">
        <v>92</v>
      </c>
      <c r="D60" s="148">
        <v>0.25</v>
      </c>
      <c r="E60" s="96" t="s">
        <v>95</v>
      </c>
      <c r="F60" s="149">
        <v>33870</v>
      </c>
      <c r="G60" s="149">
        <f t="shared" si="2"/>
        <v>8467.5</v>
      </c>
    </row>
    <row r="61" spans="1:7" ht="12.75" x14ac:dyDescent="0.25">
      <c r="A61" s="41"/>
      <c r="B61" s="153" t="s">
        <v>39</v>
      </c>
      <c r="C61" s="154"/>
      <c r="D61" s="154"/>
      <c r="E61" s="155"/>
      <c r="F61" s="155"/>
      <c r="G61" s="156">
        <f>SUM(G49:G60)</f>
        <v>650737.5</v>
      </c>
    </row>
    <row r="62" spans="1:7" ht="12.75" x14ac:dyDescent="0.25">
      <c r="A62" s="12"/>
      <c r="B62" s="137"/>
      <c r="C62" s="138"/>
      <c r="D62" s="138"/>
      <c r="E62" s="139"/>
      <c r="F62" s="140"/>
      <c r="G62" s="140"/>
    </row>
    <row r="63" spans="1:7" ht="12.75" x14ac:dyDescent="0.25">
      <c r="A63" s="16"/>
      <c r="B63" s="27" t="s">
        <v>40</v>
      </c>
      <c r="C63" s="28"/>
      <c r="D63" s="29"/>
      <c r="E63" s="109"/>
      <c r="F63" s="109"/>
      <c r="G63" s="109"/>
    </row>
    <row r="64" spans="1:7" ht="25.5" x14ac:dyDescent="0.25">
      <c r="A64" s="16"/>
      <c r="B64" s="35" t="s">
        <v>41</v>
      </c>
      <c r="C64" s="36" t="s">
        <v>32</v>
      </c>
      <c r="D64" s="36" t="s">
        <v>33</v>
      </c>
      <c r="E64" s="115" t="s">
        <v>18</v>
      </c>
      <c r="F64" s="116" t="s">
        <v>19</v>
      </c>
      <c r="G64" s="115" t="s">
        <v>20</v>
      </c>
    </row>
    <row r="65" spans="1:7" ht="12.75" x14ac:dyDescent="0.25">
      <c r="A65" s="19"/>
      <c r="B65" s="90"/>
      <c r="C65" s="9"/>
      <c r="D65" s="132"/>
      <c r="E65" s="2"/>
      <c r="F65" s="117"/>
      <c r="G65" s="100"/>
    </row>
    <row r="66" spans="1:7" ht="12.75" x14ac:dyDescent="0.25">
      <c r="A66" s="16"/>
      <c r="B66" s="38" t="s">
        <v>42</v>
      </c>
      <c r="C66" s="39"/>
      <c r="D66" s="39"/>
      <c r="E66" s="118"/>
      <c r="F66" s="118"/>
      <c r="G66" s="119"/>
    </row>
    <row r="67" spans="1:7" ht="12.75" x14ac:dyDescent="0.25">
      <c r="A67" s="12"/>
      <c r="B67" s="40"/>
      <c r="C67" s="40"/>
      <c r="D67" s="40"/>
      <c r="E67" s="120"/>
      <c r="F67" s="121"/>
      <c r="G67" s="121"/>
    </row>
    <row r="68" spans="1:7" ht="12.75" x14ac:dyDescent="0.25">
      <c r="A68" s="41"/>
      <c r="B68" s="42" t="s">
        <v>43</v>
      </c>
      <c r="C68" s="43"/>
      <c r="D68" s="43"/>
      <c r="E68" s="122"/>
      <c r="F68" s="122"/>
      <c r="G68" s="123">
        <f>G28+G45+G61+G66</f>
        <v>844787.5</v>
      </c>
    </row>
    <row r="69" spans="1:7" ht="12.75" x14ac:dyDescent="0.25">
      <c r="A69" s="41"/>
      <c r="B69" s="44" t="s">
        <v>44</v>
      </c>
      <c r="C69" s="45"/>
      <c r="D69" s="45"/>
      <c r="E69" s="124"/>
      <c r="F69" s="124"/>
      <c r="G69" s="125">
        <f>G68*0.05</f>
        <v>42239.375</v>
      </c>
    </row>
    <row r="70" spans="1:7" ht="12.75" x14ac:dyDescent="0.25">
      <c r="A70" s="41"/>
      <c r="B70" s="46" t="s">
        <v>45</v>
      </c>
      <c r="C70" s="47"/>
      <c r="D70" s="47"/>
      <c r="E70" s="126"/>
      <c r="F70" s="126"/>
      <c r="G70" s="127">
        <f>G69+G68</f>
        <v>887026.875</v>
      </c>
    </row>
    <row r="71" spans="1:7" ht="12.75" x14ac:dyDescent="0.25">
      <c r="A71" s="41"/>
      <c r="B71" s="44" t="s">
        <v>46</v>
      </c>
      <c r="C71" s="45"/>
      <c r="D71" s="45"/>
      <c r="E71" s="124"/>
      <c r="F71" s="124"/>
      <c r="G71" s="125">
        <f>G12</f>
        <v>990000</v>
      </c>
    </row>
    <row r="72" spans="1:7" ht="12.75" x14ac:dyDescent="0.25">
      <c r="A72" s="41"/>
      <c r="B72" s="48" t="s">
        <v>47</v>
      </c>
      <c r="C72" s="49"/>
      <c r="D72" s="49"/>
      <c r="E72" s="128"/>
      <c r="F72" s="128"/>
      <c r="G72" s="129">
        <f>G71-G70</f>
        <v>102973.125</v>
      </c>
    </row>
    <row r="73" spans="1:7" ht="12.75" x14ac:dyDescent="0.25">
      <c r="A73" s="41"/>
      <c r="B73" s="50" t="s">
        <v>97</v>
      </c>
      <c r="C73" s="51"/>
      <c r="D73" s="51"/>
      <c r="E73" s="51"/>
      <c r="F73" s="51"/>
      <c r="G73" s="52"/>
    </row>
    <row r="74" spans="1:7" ht="13.5" thickBot="1" x14ac:dyDescent="0.3">
      <c r="A74" s="41"/>
      <c r="B74" s="53"/>
      <c r="C74" s="51"/>
      <c r="D74" s="51"/>
      <c r="E74" s="51"/>
      <c r="F74" s="51"/>
      <c r="G74" s="52"/>
    </row>
    <row r="75" spans="1:7" ht="12.75" x14ac:dyDescent="0.25">
      <c r="A75" s="41"/>
      <c r="B75" s="54" t="s">
        <v>98</v>
      </c>
      <c r="C75" s="55"/>
      <c r="D75" s="55"/>
      <c r="E75" s="55"/>
      <c r="F75" s="56"/>
      <c r="G75" s="52"/>
    </row>
    <row r="76" spans="1:7" ht="12.75" x14ac:dyDescent="0.25">
      <c r="A76" s="41"/>
      <c r="B76" s="57" t="s">
        <v>48</v>
      </c>
      <c r="C76" s="58"/>
      <c r="D76" s="58"/>
      <c r="E76" s="58"/>
      <c r="F76" s="59"/>
      <c r="G76" s="52"/>
    </row>
    <row r="77" spans="1:7" ht="12.75" x14ac:dyDescent="0.25">
      <c r="A77" s="41"/>
      <c r="B77" s="57" t="s">
        <v>49</v>
      </c>
      <c r="C77" s="58"/>
      <c r="D77" s="58"/>
      <c r="E77" s="58"/>
      <c r="F77" s="59"/>
      <c r="G77" s="52"/>
    </row>
    <row r="78" spans="1:7" ht="12.75" x14ac:dyDescent="0.25">
      <c r="A78" s="41"/>
      <c r="B78" s="57" t="s">
        <v>50</v>
      </c>
      <c r="C78" s="58"/>
      <c r="D78" s="58"/>
      <c r="E78" s="58"/>
      <c r="F78" s="59"/>
      <c r="G78" s="52"/>
    </row>
    <row r="79" spans="1:7" ht="12.75" x14ac:dyDescent="0.25">
      <c r="A79" s="41"/>
      <c r="B79" s="57" t="s">
        <v>51</v>
      </c>
      <c r="C79" s="58"/>
      <c r="D79" s="58"/>
      <c r="E79" s="58"/>
      <c r="F79" s="59"/>
      <c r="G79" s="52"/>
    </row>
    <row r="80" spans="1:7" ht="12.75" x14ac:dyDescent="0.25">
      <c r="A80" s="41"/>
      <c r="B80" s="57" t="s">
        <v>52</v>
      </c>
      <c r="C80" s="58"/>
      <c r="D80" s="58"/>
      <c r="E80" s="58"/>
      <c r="F80" s="59"/>
      <c r="G80" s="52"/>
    </row>
    <row r="81" spans="1:7" ht="13.5" thickBot="1" x14ac:dyDescent="0.3">
      <c r="A81" s="41"/>
      <c r="B81" s="60" t="s">
        <v>53</v>
      </c>
      <c r="C81" s="61"/>
      <c r="D81" s="61"/>
      <c r="E81" s="61"/>
      <c r="F81" s="62"/>
      <c r="G81" s="52"/>
    </row>
    <row r="82" spans="1:7" ht="12.75" x14ac:dyDescent="0.25">
      <c r="A82" s="41"/>
      <c r="B82" s="53"/>
      <c r="C82" s="58"/>
      <c r="D82" s="58"/>
      <c r="E82" s="58"/>
      <c r="F82" s="58"/>
      <c r="G82" s="52"/>
    </row>
    <row r="83" spans="1:7" ht="13.5" thickBot="1" x14ac:dyDescent="0.3">
      <c r="A83" s="41"/>
      <c r="B83" s="157" t="s">
        <v>54</v>
      </c>
      <c r="C83" s="158"/>
      <c r="D83" s="63"/>
      <c r="E83" s="64"/>
      <c r="F83" s="64"/>
      <c r="G83" s="52"/>
    </row>
    <row r="84" spans="1:7" ht="12.75" x14ac:dyDescent="0.25">
      <c r="A84" s="41"/>
      <c r="B84" s="65" t="s">
        <v>41</v>
      </c>
      <c r="C84" s="66" t="s">
        <v>107</v>
      </c>
      <c r="D84" s="67" t="s">
        <v>55</v>
      </c>
      <c r="E84" s="64"/>
      <c r="F84" s="64"/>
      <c r="G84" s="52"/>
    </row>
    <row r="85" spans="1:7" ht="12.75" x14ac:dyDescent="0.25">
      <c r="A85" s="41"/>
      <c r="B85" s="68" t="s">
        <v>56</v>
      </c>
      <c r="C85" s="69">
        <f>+G28</f>
        <v>41250</v>
      </c>
      <c r="D85" s="70">
        <f>(C85/C91)</f>
        <v>4.6503664277364763E-2</v>
      </c>
      <c r="E85" s="64"/>
      <c r="F85" s="64"/>
      <c r="G85" s="52"/>
    </row>
    <row r="86" spans="1:7" ht="12.75" x14ac:dyDescent="0.25">
      <c r="A86" s="41"/>
      <c r="B86" s="68" t="s">
        <v>57</v>
      </c>
      <c r="C86" s="71">
        <f>+G33</f>
        <v>0</v>
      </c>
      <c r="D86" s="70">
        <v>0</v>
      </c>
      <c r="E86" s="64"/>
      <c r="F86" s="64"/>
      <c r="G86" s="52"/>
    </row>
    <row r="87" spans="1:7" ht="12.75" x14ac:dyDescent="0.25">
      <c r="A87" s="41"/>
      <c r="B87" s="68" t="s">
        <v>58</v>
      </c>
      <c r="C87" s="69">
        <f>+G45</f>
        <v>152800</v>
      </c>
      <c r="D87" s="70">
        <f>(C87/C91)</f>
        <v>0.17226084609894149</v>
      </c>
      <c r="E87" s="64"/>
      <c r="F87" s="64"/>
      <c r="G87" s="52"/>
    </row>
    <row r="88" spans="1:7" ht="12.75" x14ac:dyDescent="0.25">
      <c r="A88" s="41"/>
      <c r="B88" s="68" t="s">
        <v>31</v>
      </c>
      <c r="C88" s="69">
        <f>+G61</f>
        <v>650737.5</v>
      </c>
      <c r="D88" s="70">
        <f>(C88/C91)</f>
        <v>0.73361644200464615</v>
      </c>
      <c r="E88" s="64"/>
      <c r="F88" s="64"/>
      <c r="G88" s="52"/>
    </row>
    <row r="89" spans="1:7" ht="12.75" x14ac:dyDescent="0.25">
      <c r="A89" s="41"/>
      <c r="B89" s="68" t="s">
        <v>59</v>
      </c>
      <c r="C89" s="72">
        <f>+G66</f>
        <v>0</v>
      </c>
      <c r="D89" s="70">
        <f>(C89/C91)</f>
        <v>0</v>
      </c>
      <c r="E89" s="73"/>
      <c r="F89" s="73"/>
      <c r="G89" s="52"/>
    </row>
    <row r="90" spans="1:7" ht="12.75" x14ac:dyDescent="0.25">
      <c r="A90" s="41"/>
      <c r="B90" s="68" t="s">
        <v>60</v>
      </c>
      <c r="C90" s="72">
        <f>+G69</f>
        <v>42239.375</v>
      </c>
      <c r="D90" s="70">
        <f>(C90/C91)</f>
        <v>4.7619047619047616E-2</v>
      </c>
      <c r="E90" s="73"/>
      <c r="F90" s="73"/>
      <c r="G90" s="52"/>
    </row>
    <row r="91" spans="1:7" ht="13.5" thickBot="1" x14ac:dyDescent="0.3">
      <c r="A91" s="41"/>
      <c r="B91" s="74" t="s">
        <v>61</v>
      </c>
      <c r="C91" s="75">
        <f>SUM(C85:C90)</f>
        <v>887026.875</v>
      </c>
      <c r="D91" s="76">
        <f>SUM(D85:D90)</f>
        <v>1</v>
      </c>
      <c r="E91" s="73"/>
      <c r="F91" s="73"/>
      <c r="G91" s="52"/>
    </row>
    <row r="92" spans="1:7" ht="12.75" x14ac:dyDescent="0.25">
      <c r="A92" s="41"/>
      <c r="B92" s="53"/>
      <c r="C92" s="51"/>
      <c r="D92" s="51"/>
      <c r="E92" s="51"/>
      <c r="F92" s="51"/>
      <c r="G92" s="52"/>
    </row>
    <row r="93" spans="1:7" ht="12.75" x14ac:dyDescent="0.25">
      <c r="A93" s="41"/>
      <c r="B93" s="11"/>
      <c r="C93" s="51"/>
      <c r="D93" s="51"/>
      <c r="E93" s="51"/>
      <c r="F93" s="51"/>
      <c r="G93" s="52"/>
    </row>
    <row r="94" spans="1:7" ht="12" customHeight="1" thickBot="1" x14ac:dyDescent="0.3">
      <c r="A94" s="77"/>
      <c r="B94" s="78"/>
      <c r="C94" s="79" t="s">
        <v>62</v>
      </c>
      <c r="D94" s="80"/>
      <c r="E94" s="81"/>
      <c r="F94" s="82"/>
      <c r="G94" s="52"/>
    </row>
    <row r="95" spans="1:7" ht="12" customHeight="1" x14ac:dyDescent="0.25">
      <c r="A95" s="41"/>
      <c r="B95" s="83" t="s">
        <v>108</v>
      </c>
      <c r="C95" s="84">
        <v>35</v>
      </c>
      <c r="D95" s="84">
        <v>45</v>
      </c>
      <c r="E95" s="85">
        <v>65</v>
      </c>
      <c r="F95" s="86"/>
      <c r="G95" s="87"/>
    </row>
    <row r="96" spans="1:7" ht="12.75" customHeight="1" thickBot="1" x14ac:dyDescent="0.3">
      <c r="A96" s="41"/>
      <c r="B96" s="74" t="s">
        <v>96</v>
      </c>
      <c r="C96" s="88">
        <f>(G70/C95)</f>
        <v>25343.625</v>
      </c>
      <c r="D96" s="88">
        <f>(G70/D95)</f>
        <v>19711.708333333332</v>
      </c>
      <c r="E96" s="89">
        <f>(G70/E95)</f>
        <v>13646.567307692309</v>
      </c>
      <c r="F96" s="86"/>
      <c r="G96" s="87"/>
    </row>
    <row r="97" spans="1:7" ht="15.6" customHeight="1" x14ac:dyDescent="0.25">
      <c r="A97" s="41"/>
      <c r="B97" s="50" t="s">
        <v>63</v>
      </c>
      <c r="C97" s="58"/>
      <c r="D97" s="58"/>
      <c r="E97" s="58"/>
      <c r="F97" s="58"/>
      <c r="G97" s="58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2022-07-04T19:34:21Z</dcterms:modified>
</cp:coreProperties>
</file>