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G49" i="1" l="1"/>
  <c r="G12" i="1" l="1"/>
  <c r="G32" i="1"/>
  <c r="G33" i="1"/>
  <c r="G34" i="1"/>
  <c r="G35" i="1"/>
  <c r="G31" i="1"/>
  <c r="G43" i="1"/>
  <c r="G44" i="1"/>
  <c r="G45" i="1"/>
  <c r="G47" i="1"/>
  <c r="G48" i="1"/>
  <c r="G50" i="1"/>
  <c r="G41" i="1"/>
  <c r="G51" i="1" s="1"/>
  <c r="G36" i="1" l="1"/>
  <c r="G58" i="1" l="1"/>
  <c r="G61" i="1"/>
  <c r="G59" i="1" l="1"/>
  <c r="C80" i="1" s="1"/>
  <c r="G60" i="1" l="1"/>
  <c r="D86" i="1" s="1"/>
  <c r="C81" i="1"/>
  <c r="D75" i="1" s="1"/>
  <c r="C86" i="1" l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<sst xmlns="http://schemas.openxmlformats.org/spreadsheetml/2006/main" count="141" uniqueCount="102">
  <si>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</si>
  <si>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</si>
  <si>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</si>
  <si>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</si>
  <si>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</si>
  <si>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</si>
  <si>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</si>
  <si>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</si>
  <si>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</si>
  <si>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</si>
  <si>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</si>
  <si>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</si>
  <si>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</si>
  <si>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</si>
  <si>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</si>
  <si>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</si>
  <si>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</si>
  <si>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</si>
  <si>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</si>
  <si>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</si>
  <si>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</si>
  <si>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</si>
  <si>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</si>
  <si>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</si>
  <si>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</si>
  <si>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</si>
  <si>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</si>
  <si>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</si>
  <si>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</si>
  <si>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</si>
  <si>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</si>
  <si>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</si>
  <si>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</si>
  <si>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</si>
  <si>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</si>
  <si>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</si>
  <si>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</si>
  <si>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</si>
  <si>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</si>
  <si>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</si>
  <si>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</si>
  <si>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</si>
  <si>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</si>
  <si>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</si>
  <si>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</si>
  <si>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</si>
  <si>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</si>
  <si>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</si>
  <si>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</si>
  <si>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</si>
  <si>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</si>
  <si>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</si>
  <si>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</si>
  <si>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</si>
  <si>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</si>
  <si>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</si>
  <si>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</si>
  <si>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 xml:space="preserve"> </t>
  </si>
  <si>
    <t>Urea</t>
  </si>
  <si>
    <t>kg</t>
  </si>
  <si>
    <t>Lt</t>
  </si>
  <si>
    <t>ARAUCANÍA</t>
  </si>
  <si>
    <t>VICTORIA</t>
  </si>
  <si>
    <t>ENERO A MARZO 2023</t>
  </si>
  <si>
    <t>RENDIMIENTO (QQM/HA)</t>
  </si>
  <si>
    <t>SEM ILLA</t>
  </si>
  <si>
    <t>FERTILIZANTES</t>
  </si>
  <si>
    <t>Soprocal</t>
  </si>
  <si>
    <t>mezcla 11/30/11</t>
  </si>
  <si>
    <t>PESTICIDAS</t>
  </si>
  <si>
    <t>Indar flo</t>
  </si>
  <si>
    <t>ml</t>
  </si>
  <si>
    <t>Raundap</t>
  </si>
  <si>
    <t>MCPA</t>
  </si>
  <si>
    <t>Ajax</t>
  </si>
  <si>
    <t>sobre</t>
  </si>
  <si>
    <t>Aplicación Fertilizante nitrogenado</t>
  </si>
  <si>
    <t>Aplicación herbicidas y otros</t>
  </si>
  <si>
    <t xml:space="preserve"> AVENA</t>
  </si>
  <si>
    <t>SUPERNOVA,URANO</t>
  </si>
  <si>
    <t>PRECIO ESPERADO ($/QQM)</t>
  </si>
  <si>
    <t>JM</t>
  </si>
  <si>
    <t>Marzo -Mayo</t>
  </si>
  <si>
    <t>Abril-Julio</t>
  </si>
  <si>
    <t>Agosto-Octubre</t>
  </si>
  <si>
    <t>Julio -Octubre</t>
  </si>
  <si>
    <t>Enero-Marzo</t>
  </si>
  <si>
    <t>Abril/Mayo</t>
  </si>
  <si>
    <t>Marzo</t>
  </si>
  <si>
    <t>Septiembre-Octubre</t>
  </si>
  <si>
    <t>Abril</t>
  </si>
  <si>
    <t>Abril/Junio</t>
  </si>
  <si>
    <t>Avena</t>
  </si>
  <si>
    <t>Agosto/Septiembre</t>
  </si>
  <si>
    <t>$/há</t>
  </si>
  <si>
    <t>Costo unitario ($/ qqm) (*)</t>
  </si>
  <si>
    <t>Rendimiento  (qqm/há)</t>
  </si>
  <si>
    <t>ESCENARIOS COSTO UNITARIO  ($/qqm)</t>
  </si>
  <si>
    <t>Siembra</t>
  </si>
  <si>
    <t>Barbecho químico</t>
  </si>
  <si>
    <t>Cosecha</t>
  </si>
  <si>
    <t>HELADAS,LLUVIAS,VIENTOS,SEQUIA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</si>
</sst>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wrapText="1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5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49" fontId="2" fillId="2" borderId="49" xfId="0" applyNumberFormat="1" applyFont="1" applyFill="1" applyBorder="1" applyAlignment="1">
      <alignment horizontal="left"/>
    </xf>
    <xf numFmtId="49" fontId="2" fillId="2" borderId="49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wrapText="1"/>
    </xf>
    <xf numFmtId="17" fontId="16" fillId="0" borderId="50" xfId="1" applyNumberFormat="1" applyFont="1" applyBorder="1" applyAlignment="1">
      <alignment horizontal="left" vertical="center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5" fillId="3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vertical="center" wrapText="1"/>
    </xf>
    <xf numFmtId="0" fontId="0" fillId="0" borderId="18" xfId="0" applyNumberFormat="1" applyFont="1" applyFill="1" applyBorder="1" applyAlignment="1"/>
    <xf numFmtId="0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0" fillId="0" borderId="42" xfId="0" applyNumberFormat="1" applyFont="1" applyBorder="1" applyAlignment="1"/>
    <xf numFmtId="0" fontId="0" fillId="0" borderId="42" xfId="0" applyNumberFormat="1" applyFont="1" applyBorder="1" applyAlignment="1">
      <alignment horizontal="right"/>
    </xf>
    <xf numFmtId="49" fontId="2" fillId="2" borderId="42" xfId="0" applyNumberFormat="1" applyFont="1" applyFill="1" applyBorder="1" applyAlignment="1">
      <alignment horizontal="left" vertical="center" wrapText="1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 vertical="center" wrapText="1"/>
    </xf>
    <xf numFmtId="0" fontId="2" fillId="2" borderId="42" xfId="0" applyNumberFormat="1" applyFont="1" applyFill="1" applyBorder="1" applyAlignment="1">
      <alignment horizontal="right"/>
    </xf>
    <xf numFmtId="49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49" fontId="15" fillId="5" borderId="53" xfId="0" applyNumberFormat="1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164" fontId="15" fillId="5" borderId="55" xfId="0" applyNumberFormat="1" applyFont="1" applyFill="1" applyBorder="1" applyAlignment="1">
      <alignment vertical="center"/>
    </xf>
    <xf numFmtId="49" fontId="15" fillId="3" borderId="56" xfId="0" applyNumberFormat="1" applyFont="1" applyFill="1" applyBorder="1" applyAlignment="1">
      <alignment vertical="center"/>
    </xf>
    <xf numFmtId="164" fontId="15" fillId="3" borderId="57" xfId="0" applyNumberFormat="1" applyFont="1" applyFill="1" applyBorder="1" applyAlignment="1">
      <alignment vertical="center"/>
    </xf>
    <xf numFmtId="49" fontId="15" fillId="5" borderId="56" xfId="0" applyNumberFormat="1" applyFont="1" applyFill="1" applyBorder="1" applyAlignment="1">
      <alignment vertical="center"/>
    </xf>
    <xf numFmtId="164" fontId="15" fillId="5" borderId="57" xfId="0" applyNumberFormat="1" applyFont="1" applyFill="1" applyBorder="1" applyAlignment="1">
      <alignment vertical="center"/>
    </xf>
    <xf numFmtId="49" fontId="15" fillId="5" borderId="58" xfId="0" applyNumberFormat="1" applyFont="1" applyFill="1" applyBorder="1" applyAlignment="1">
      <alignment vertical="center"/>
    </xf>
    <xf numFmtId="0" fontId="15" fillId="5" borderId="59" xfId="0" applyFont="1" applyFill="1" applyBorder="1" applyAlignment="1">
      <alignment vertical="center"/>
    </xf>
    <xf numFmtId="164" fontId="15" fillId="5" borderId="6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2" fillId="2" borderId="5" xfId="0" applyNumberFormat="1" applyFont="1" applyFill="1" applyBorder="1" applyAlignment="1"/>
    <xf numFmtId="166" fontId="2" fillId="2" borderId="5" xfId="0" applyNumberFormat="1" applyFont="1" applyFill="1" applyBorder="1" applyAlignment="1"/>
    <xf numFmtId="166" fontId="2" fillId="2" borderId="5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1</xdr:row>
      <xdr:rowOff>0</xdr:rowOff>
    </xdr:from>
    <xdr:to>
      <xdr:col>7</xdr:col>
      <xdr:colOff>238124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905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I11" sqref="I1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3.7109375" style="1" customWidth="1"/>
    <col min="7" max="7" width="18.7109375" style="55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0"/>
    </row>
    <row r="2" spans="1:7" ht="15" customHeight="1" x14ac:dyDescent="0.25">
      <c r="A2" s="2"/>
      <c r="B2" s="2"/>
      <c r="C2" s="2"/>
      <c r="D2" s="2"/>
      <c r="E2" s="2"/>
      <c r="F2" s="2"/>
      <c r="G2" s="50"/>
    </row>
    <row r="3" spans="1:7" ht="15" customHeight="1" x14ac:dyDescent="0.25">
      <c r="A3" s="2"/>
      <c r="B3" s="2"/>
      <c r="C3" s="2"/>
      <c r="D3" s="2"/>
      <c r="E3" s="2"/>
      <c r="F3" s="2"/>
      <c r="G3" s="50"/>
    </row>
    <row r="4" spans="1:7" ht="15" customHeight="1" x14ac:dyDescent="0.25">
      <c r="A4" s="2"/>
      <c r="B4" s="2"/>
      <c r="C4" s="2"/>
      <c r="D4" s="2"/>
      <c r="E4" s="2"/>
      <c r="F4" s="2"/>
      <c r="G4" s="50"/>
    </row>
    <row r="5" spans="1:7" ht="15" customHeight="1" x14ac:dyDescent="0.25">
      <c r="A5" s="2"/>
      <c r="B5" s="2"/>
      <c r="C5" s="2"/>
      <c r="D5" s="2"/>
      <c r="E5" s="2"/>
      <c r="F5" s="2"/>
      <c r="G5" s="50"/>
    </row>
    <row r="6" spans="1:7" ht="15" customHeight="1" x14ac:dyDescent="0.25">
      <c r="A6" s="2"/>
      <c r="B6" s="2"/>
      <c r="C6" s="2"/>
      <c r="D6" s="2"/>
      <c r="E6" s="2"/>
      <c r="F6" s="2"/>
      <c r="G6" s="50"/>
    </row>
    <row r="7" spans="1:7" ht="15" customHeight="1" x14ac:dyDescent="0.25">
      <c r="A7" s="2"/>
      <c r="B7" s="2"/>
      <c r="C7" s="2"/>
      <c r="D7" s="2"/>
      <c r="E7" s="2"/>
      <c r="F7" s="2"/>
      <c r="G7" s="50"/>
    </row>
    <row r="8" spans="1:7" ht="15" customHeight="1" x14ac:dyDescent="0.25">
      <c r="A8" s="2"/>
      <c r="B8" s="123"/>
      <c r="C8" s="3"/>
      <c r="D8" s="2"/>
      <c r="E8" s="3"/>
      <c r="F8" s="3"/>
      <c r="G8" s="51"/>
    </row>
    <row r="9" spans="1:7" ht="12" customHeight="1" x14ac:dyDescent="0.25">
      <c r="A9" s="18"/>
      <c r="B9" s="125" t="s">
        <v>0</v>
      </c>
      <c r="C9" s="119" t="s">
        <v>78</v>
      </c>
      <c r="D9" s="66"/>
      <c r="E9" s="160" t="s">
        <v>64</v>
      </c>
      <c r="F9" s="161"/>
      <c r="G9" s="156">
        <v>45</v>
      </c>
    </row>
    <row r="10" spans="1:7" ht="18" customHeight="1" x14ac:dyDescent="0.25">
      <c r="A10" s="18"/>
      <c r="B10" s="126" t="s">
        <v>1</v>
      </c>
      <c r="C10" s="120" t="s">
        <v>79</v>
      </c>
      <c r="D10" s="66"/>
      <c r="E10" s="162" t="s">
        <v>2</v>
      </c>
      <c r="F10" s="163"/>
      <c r="G10" s="154" t="s">
        <v>63</v>
      </c>
    </row>
    <row r="11" spans="1:7" ht="18" customHeight="1" x14ac:dyDescent="0.25">
      <c r="A11" s="18"/>
      <c r="B11" s="126" t="s">
        <v>3</v>
      </c>
      <c r="C11" s="119" t="s">
        <v>55</v>
      </c>
      <c r="D11" s="66"/>
      <c r="E11" s="162" t="s">
        <v>80</v>
      </c>
      <c r="F11" s="163"/>
      <c r="G11" s="157">
        <v>19000</v>
      </c>
    </row>
    <row r="12" spans="1:7" ht="11.25" customHeight="1" x14ac:dyDescent="0.25">
      <c r="A12" s="18"/>
      <c r="B12" s="126" t="s">
        <v>4</v>
      </c>
      <c r="C12" s="121" t="s">
        <v>61</v>
      </c>
      <c r="D12" s="66"/>
      <c r="E12" s="154" t="s">
        <v>5</v>
      </c>
      <c r="F12" s="155"/>
      <c r="G12" s="158">
        <f>G9*G11</f>
        <v>855000</v>
      </c>
    </row>
    <row r="13" spans="1:7" ht="11.25" customHeight="1" x14ac:dyDescent="0.25">
      <c r="A13" s="18"/>
      <c r="B13" s="126" t="s">
        <v>6</v>
      </c>
      <c r="C13" s="119" t="s">
        <v>62</v>
      </c>
      <c r="D13" s="66"/>
      <c r="E13" s="162" t="s">
        <v>7</v>
      </c>
      <c r="F13" s="163"/>
      <c r="G13" s="154" t="s">
        <v>56</v>
      </c>
    </row>
    <row r="14" spans="1:7" ht="13.5" customHeight="1" x14ac:dyDescent="0.25">
      <c r="A14" s="18"/>
      <c r="B14" s="126" t="s">
        <v>8</v>
      </c>
      <c r="C14" s="119" t="s">
        <v>62</v>
      </c>
      <c r="D14" s="66"/>
      <c r="E14" s="162" t="s">
        <v>9</v>
      </c>
      <c r="F14" s="163"/>
      <c r="G14" s="154" t="s">
        <v>63</v>
      </c>
    </row>
    <row r="15" spans="1:7" ht="39" customHeight="1" x14ac:dyDescent="0.25">
      <c r="A15" s="18"/>
      <c r="B15" s="126" t="s">
        <v>10</v>
      </c>
      <c r="C15" s="122">
        <v>44713</v>
      </c>
      <c r="D15" s="66"/>
      <c r="E15" s="164" t="s">
        <v>11</v>
      </c>
      <c r="F15" s="165"/>
      <c r="G15" s="159" t="s">
        <v>101</v>
      </c>
    </row>
    <row r="16" spans="1:7" ht="12" customHeight="1" x14ac:dyDescent="0.25">
      <c r="A16" s="2"/>
      <c r="B16" s="124"/>
      <c r="C16" s="67"/>
      <c r="D16" s="68"/>
      <c r="E16" s="69"/>
      <c r="F16" s="69"/>
      <c r="G16" s="70"/>
    </row>
    <row r="17" spans="1:7" ht="12" customHeight="1" x14ac:dyDescent="0.25">
      <c r="A17" s="6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71"/>
      <c r="C18" s="72"/>
      <c r="D18" s="72"/>
      <c r="E18" s="72"/>
      <c r="F18" s="73"/>
      <c r="G18" s="74"/>
    </row>
    <row r="19" spans="1:7" ht="12" customHeight="1" x14ac:dyDescent="0.25">
      <c r="A19" s="4"/>
      <c r="B19" s="75" t="s">
        <v>13</v>
      </c>
      <c r="C19" s="76"/>
      <c r="D19" s="77"/>
      <c r="E19" s="77"/>
      <c r="F19" s="77"/>
      <c r="G19" s="78"/>
    </row>
    <row r="20" spans="1:7" ht="24" customHeight="1" x14ac:dyDescent="0.25">
      <c r="A20" s="6"/>
      <c r="B20" s="79" t="s">
        <v>14</v>
      </c>
      <c r="C20" s="79" t="s">
        <v>15</v>
      </c>
      <c r="D20" s="79" t="s">
        <v>16</v>
      </c>
      <c r="E20" s="79" t="s">
        <v>17</v>
      </c>
      <c r="F20" s="79" t="s">
        <v>18</v>
      </c>
      <c r="G20" s="79" t="s">
        <v>19</v>
      </c>
    </row>
    <row r="21" spans="1:7" ht="12.75" customHeight="1" x14ac:dyDescent="0.25">
      <c r="A21" s="6"/>
      <c r="B21" s="65"/>
      <c r="C21" s="7"/>
      <c r="D21" s="44"/>
      <c r="E21" s="7"/>
      <c r="F21" s="58"/>
      <c r="G21" s="58"/>
    </row>
    <row r="22" spans="1:7" ht="12.75" customHeight="1" x14ac:dyDescent="0.25">
      <c r="A22" s="6"/>
      <c r="B22" s="8" t="s">
        <v>20</v>
      </c>
      <c r="C22" s="9"/>
      <c r="D22" s="9"/>
      <c r="E22" s="9"/>
      <c r="F22" s="10"/>
      <c r="G22" s="59"/>
    </row>
    <row r="23" spans="1:7" ht="12" customHeight="1" x14ac:dyDescent="0.25">
      <c r="A23" s="2"/>
      <c r="B23" s="71"/>
      <c r="C23" s="73"/>
      <c r="D23" s="73"/>
      <c r="E23" s="73"/>
      <c r="F23" s="80"/>
      <c r="G23" s="81"/>
    </row>
    <row r="24" spans="1:7" ht="12" customHeight="1" x14ac:dyDescent="0.25">
      <c r="A24" s="4"/>
      <c r="B24" s="82" t="s">
        <v>21</v>
      </c>
      <c r="C24" s="83"/>
      <c r="D24" s="84"/>
      <c r="E24" s="84"/>
      <c r="F24" s="85"/>
      <c r="G24" s="86"/>
    </row>
    <row r="25" spans="1:7" ht="24" customHeight="1" x14ac:dyDescent="0.25">
      <c r="A25" s="4"/>
      <c r="B25" s="87" t="s">
        <v>14</v>
      </c>
      <c r="C25" s="88" t="s">
        <v>15</v>
      </c>
      <c r="D25" s="88" t="s">
        <v>16</v>
      </c>
      <c r="E25" s="87" t="s">
        <v>57</v>
      </c>
      <c r="F25" s="88" t="s">
        <v>18</v>
      </c>
      <c r="G25" s="87" t="s">
        <v>19</v>
      </c>
    </row>
    <row r="26" spans="1:7" ht="12" customHeight="1" x14ac:dyDescent="0.25">
      <c r="A26" s="4"/>
      <c r="B26" s="89"/>
      <c r="C26" s="90" t="s">
        <v>57</v>
      </c>
      <c r="D26" s="90" t="s">
        <v>57</v>
      </c>
      <c r="E26" s="90" t="s">
        <v>57</v>
      </c>
      <c r="F26" s="91" t="s">
        <v>57</v>
      </c>
      <c r="G26" s="92"/>
    </row>
    <row r="27" spans="1:7" ht="12" customHeight="1" x14ac:dyDescent="0.25">
      <c r="A27" s="4"/>
      <c r="B27" s="11" t="s">
        <v>22</v>
      </c>
      <c r="C27" s="12"/>
      <c r="D27" s="12"/>
      <c r="E27" s="12"/>
      <c r="F27" s="93"/>
      <c r="G27" s="60"/>
    </row>
    <row r="28" spans="1:7" ht="12" customHeight="1" x14ac:dyDescent="0.25">
      <c r="A28" s="2"/>
      <c r="B28" s="94"/>
      <c r="C28" s="95"/>
      <c r="D28" s="95"/>
      <c r="E28" s="95"/>
      <c r="F28" s="96"/>
      <c r="G28" s="97"/>
    </row>
    <row r="29" spans="1:7" ht="12" customHeight="1" x14ac:dyDescent="0.25">
      <c r="A29" s="4"/>
      <c r="B29" s="82" t="s">
        <v>23</v>
      </c>
      <c r="C29" s="83"/>
      <c r="D29" s="84"/>
      <c r="E29" s="84"/>
      <c r="F29" s="85"/>
      <c r="G29" s="86"/>
    </row>
    <row r="30" spans="1:7" ht="24" customHeight="1" x14ac:dyDescent="0.25">
      <c r="A30" s="4"/>
      <c r="B30" s="98" t="s">
        <v>14</v>
      </c>
      <c r="C30" s="98" t="s">
        <v>15</v>
      </c>
      <c r="D30" s="98" t="s">
        <v>16</v>
      </c>
      <c r="E30" s="98" t="s">
        <v>17</v>
      </c>
      <c r="F30" s="99" t="s">
        <v>18</v>
      </c>
      <c r="G30" s="98" t="s">
        <v>19</v>
      </c>
    </row>
    <row r="31" spans="1:7" ht="12.75" customHeight="1" x14ac:dyDescent="0.25">
      <c r="A31" s="6"/>
      <c r="B31" s="65" t="s">
        <v>99</v>
      </c>
      <c r="C31" s="7" t="s">
        <v>81</v>
      </c>
      <c r="D31" s="128">
        <v>0.1</v>
      </c>
      <c r="E31" s="5" t="s">
        <v>82</v>
      </c>
      <c r="F31" s="129">
        <v>80000</v>
      </c>
      <c r="G31" s="129">
        <f>D31*F31</f>
        <v>8000</v>
      </c>
    </row>
    <row r="32" spans="1:7" ht="12.75" customHeight="1" x14ac:dyDescent="0.25">
      <c r="A32" s="6"/>
      <c r="B32" s="65" t="s">
        <v>98</v>
      </c>
      <c r="C32" s="7" t="s">
        <v>81</v>
      </c>
      <c r="D32" s="128">
        <v>0.1</v>
      </c>
      <c r="E32" s="5" t="s">
        <v>83</v>
      </c>
      <c r="F32" s="129">
        <v>210000</v>
      </c>
      <c r="G32" s="129">
        <f t="shared" ref="G32:G35" si="0">D32*F32</f>
        <v>21000</v>
      </c>
    </row>
    <row r="33" spans="1:11" ht="12.75" customHeight="1" x14ac:dyDescent="0.25">
      <c r="A33" s="6"/>
      <c r="B33" s="65" t="s">
        <v>76</v>
      </c>
      <c r="C33" s="7" t="s">
        <v>81</v>
      </c>
      <c r="D33" s="128">
        <v>0.1</v>
      </c>
      <c r="E33" s="5" t="s">
        <v>84</v>
      </c>
      <c r="F33" s="129">
        <v>80000</v>
      </c>
      <c r="G33" s="129">
        <f t="shared" si="0"/>
        <v>8000</v>
      </c>
    </row>
    <row r="34" spans="1:11" ht="12.75" customHeight="1" x14ac:dyDescent="0.25">
      <c r="A34" s="6"/>
      <c r="B34" s="65" t="s">
        <v>77</v>
      </c>
      <c r="C34" s="7" t="s">
        <v>81</v>
      </c>
      <c r="D34" s="128">
        <v>0.1</v>
      </c>
      <c r="E34" s="5" t="s">
        <v>85</v>
      </c>
      <c r="F34" s="129">
        <v>80000</v>
      </c>
      <c r="G34" s="129">
        <f t="shared" si="0"/>
        <v>8000</v>
      </c>
      <c r="H34" s="127"/>
    </row>
    <row r="35" spans="1:11" ht="12.75" customHeight="1" x14ac:dyDescent="0.25">
      <c r="A35" s="6"/>
      <c r="B35" s="65" t="s">
        <v>100</v>
      </c>
      <c r="C35" s="7" t="s">
        <v>81</v>
      </c>
      <c r="D35" s="128">
        <v>0.1</v>
      </c>
      <c r="E35" s="5" t="s">
        <v>86</v>
      </c>
      <c r="F35" s="129">
        <v>600000</v>
      </c>
      <c r="G35" s="129">
        <f t="shared" si="0"/>
        <v>60000</v>
      </c>
      <c r="H35" s="127"/>
    </row>
    <row r="36" spans="1:11" ht="12.75" customHeight="1" x14ac:dyDescent="0.25">
      <c r="A36" s="4"/>
      <c r="B36" s="11" t="s">
        <v>24</v>
      </c>
      <c r="C36" s="12"/>
      <c r="D36" s="130"/>
      <c r="E36" s="130"/>
      <c r="F36" s="130"/>
      <c r="G36" s="131">
        <f>G31+G32+G33+G34+G35</f>
        <v>105000</v>
      </c>
    </row>
    <row r="37" spans="1:11" ht="12" customHeight="1" x14ac:dyDescent="0.25">
      <c r="A37" s="2"/>
      <c r="B37" s="94"/>
      <c r="C37" s="95"/>
      <c r="D37" s="95"/>
      <c r="E37" s="95"/>
      <c r="F37" s="96"/>
      <c r="G37" s="97"/>
    </row>
    <row r="38" spans="1:11" ht="12" customHeight="1" x14ac:dyDescent="0.25">
      <c r="A38" s="4"/>
      <c r="B38" s="82" t="s">
        <v>25</v>
      </c>
      <c r="C38" s="83"/>
      <c r="D38" s="84"/>
      <c r="E38" s="84"/>
      <c r="F38" s="85"/>
      <c r="G38" s="86"/>
    </row>
    <row r="39" spans="1:11" ht="24" customHeight="1" x14ac:dyDescent="0.25">
      <c r="A39" s="4"/>
      <c r="B39" s="100" t="s">
        <v>26</v>
      </c>
      <c r="C39" s="100" t="s">
        <v>27</v>
      </c>
      <c r="D39" s="100" t="s">
        <v>28</v>
      </c>
      <c r="E39" s="100" t="s">
        <v>17</v>
      </c>
      <c r="F39" s="100" t="s">
        <v>18</v>
      </c>
      <c r="G39" s="101" t="s">
        <v>19</v>
      </c>
      <c r="K39" s="43"/>
    </row>
    <row r="40" spans="1:11" ht="12.75" customHeight="1" x14ac:dyDescent="0.25">
      <c r="A40" s="18"/>
      <c r="B40" s="63" t="s">
        <v>65</v>
      </c>
      <c r="C40" s="132"/>
      <c r="D40" s="132"/>
      <c r="E40" s="132"/>
      <c r="F40" s="132"/>
      <c r="G40" s="133"/>
      <c r="K40" s="43"/>
    </row>
    <row r="41" spans="1:11" ht="12.75" customHeight="1" x14ac:dyDescent="0.25">
      <c r="A41" s="18"/>
      <c r="B41" s="134" t="s">
        <v>92</v>
      </c>
      <c r="C41" s="48" t="s">
        <v>59</v>
      </c>
      <c r="D41" s="135">
        <v>200</v>
      </c>
      <c r="E41" s="136" t="s">
        <v>87</v>
      </c>
      <c r="F41" s="136">
        <v>350</v>
      </c>
      <c r="G41" s="135">
        <f>D41*F41</f>
        <v>70000</v>
      </c>
      <c r="K41" s="43"/>
    </row>
    <row r="42" spans="1:11" ht="12.75" customHeight="1" x14ac:dyDescent="0.25">
      <c r="A42" s="18"/>
      <c r="B42" s="64" t="s">
        <v>66</v>
      </c>
      <c r="C42" s="45"/>
      <c r="D42" s="137"/>
      <c r="E42" s="138"/>
      <c r="F42" s="135"/>
      <c r="G42" s="135" t="s">
        <v>57</v>
      </c>
    </row>
    <row r="43" spans="1:11" ht="12.75" customHeight="1" x14ac:dyDescent="0.25">
      <c r="A43" s="18"/>
      <c r="B43" s="49" t="s">
        <v>67</v>
      </c>
      <c r="C43" s="46" t="s">
        <v>59</v>
      </c>
      <c r="D43" s="139">
        <v>500</v>
      </c>
      <c r="E43" s="139" t="s">
        <v>88</v>
      </c>
      <c r="F43" s="135">
        <v>140</v>
      </c>
      <c r="G43" s="135">
        <f t="shared" ref="G43:G50" si="1">D43*F43</f>
        <v>70000</v>
      </c>
    </row>
    <row r="44" spans="1:11" ht="12.75" customHeight="1" x14ac:dyDescent="0.25">
      <c r="A44" s="18"/>
      <c r="B44" s="49" t="s">
        <v>68</v>
      </c>
      <c r="C44" s="45" t="s">
        <v>59</v>
      </c>
      <c r="D44" s="137">
        <v>200</v>
      </c>
      <c r="E44" s="138" t="s">
        <v>83</v>
      </c>
      <c r="F44" s="135">
        <v>1040</v>
      </c>
      <c r="G44" s="135">
        <f t="shared" si="1"/>
        <v>208000</v>
      </c>
    </row>
    <row r="45" spans="1:11" ht="12.75" customHeight="1" x14ac:dyDescent="0.25">
      <c r="A45" s="18"/>
      <c r="B45" s="49" t="s">
        <v>58</v>
      </c>
      <c r="C45" s="45" t="s">
        <v>59</v>
      </c>
      <c r="D45" s="137">
        <v>250</v>
      </c>
      <c r="E45" s="138" t="s">
        <v>89</v>
      </c>
      <c r="F45" s="135">
        <v>1120</v>
      </c>
      <c r="G45" s="135">
        <f t="shared" si="1"/>
        <v>280000</v>
      </c>
    </row>
    <row r="46" spans="1:11" ht="12.75" customHeight="1" x14ac:dyDescent="0.25">
      <c r="A46" s="18"/>
      <c r="B46" s="64" t="s">
        <v>69</v>
      </c>
      <c r="C46" s="45"/>
      <c r="D46" s="137"/>
      <c r="E46" s="138"/>
      <c r="F46" s="135"/>
      <c r="G46" s="135" t="s">
        <v>57</v>
      </c>
    </row>
    <row r="47" spans="1:11" ht="12.75" customHeight="1" x14ac:dyDescent="0.25">
      <c r="A47" s="18"/>
      <c r="B47" s="49" t="s">
        <v>70</v>
      </c>
      <c r="C47" s="45" t="s">
        <v>71</v>
      </c>
      <c r="D47" s="137">
        <v>200</v>
      </c>
      <c r="E47" s="138" t="s">
        <v>90</v>
      </c>
      <c r="F47" s="135">
        <v>10</v>
      </c>
      <c r="G47" s="135">
        <f t="shared" si="1"/>
        <v>2000</v>
      </c>
    </row>
    <row r="48" spans="1:11" ht="12.75" customHeight="1" x14ac:dyDescent="0.25">
      <c r="A48" s="18"/>
      <c r="B48" s="49" t="s">
        <v>72</v>
      </c>
      <c r="C48" s="46" t="s">
        <v>60</v>
      </c>
      <c r="D48" s="139">
        <v>2</v>
      </c>
      <c r="E48" s="139" t="s">
        <v>91</v>
      </c>
      <c r="F48" s="135">
        <v>19000</v>
      </c>
      <c r="G48" s="135">
        <f t="shared" si="1"/>
        <v>38000</v>
      </c>
    </row>
    <row r="49" spans="1:9" ht="12.75" customHeight="1" x14ac:dyDescent="0.25">
      <c r="A49" s="18"/>
      <c r="B49" s="64" t="s">
        <v>73</v>
      </c>
      <c r="C49" s="45" t="s">
        <v>60</v>
      </c>
      <c r="D49" s="137">
        <v>1</v>
      </c>
      <c r="E49" s="138" t="s">
        <v>93</v>
      </c>
      <c r="F49" s="135">
        <v>18000</v>
      </c>
      <c r="G49" s="135">
        <f>D49*F49</f>
        <v>18000</v>
      </c>
    </row>
    <row r="50" spans="1:9" ht="16.5" customHeight="1" x14ac:dyDescent="0.25">
      <c r="A50" s="18"/>
      <c r="B50" s="49" t="s">
        <v>74</v>
      </c>
      <c r="C50" s="45" t="s">
        <v>75</v>
      </c>
      <c r="D50" s="137">
        <v>1</v>
      </c>
      <c r="E50" s="138" t="s">
        <v>93</v>
      </c>
      <c r="F50" s="135">
        <v>1500</v>
      </c>
      <c r="G50" s="135">
        <f t="shared" si="1"/>
        <v>1500</v>
      </c>
    </row>
    <row r="51" spans="1:9" ht="13.5" customHeight="1" x14ac:dyDescent="0.25">
      <c r="A51" s="18"/>
      <c r="B51" s="102" t="s">
        <v>29</v>
      </c>
      <c r="C51" s="103"/>
      <c r="D51" s="140"/>
      <c r="E51" s="140"/>
      <c r="F51" s="140"/>
      <c r="G51" s="141">
        <f>SUM(G41:G50)</f>
        <v>687500</v>
      </c>
    </row>
    <row r="52" spans="1:9" ht="12" customHeight="1" x14ac:dyDescent="0.25">
      <c r="A52" s="2"/>
      <c r="B52" s="104"/>
      <c r="C52" s="105"/>
      <c r="D52" s="105"/>
      <c r="E52" s="106"/>
      <c r="F52" s="107"/>
      <c r="G52" s="108"/>
    </row>
    <row r="53" spans="1:9" ht="12" customHeight="1" x14ac:dyDescent="0.25">
      <c r="A53" s="4"/>
      <c r="B53" s="82" t="s">
        <v>30</v>
      </c>
      <c r="C53" s="83"/>
      <c r="D53" s="84"/>
      <c r="E53" s="84"/>
      <c r="F53" s="85"/>
      <c r="G53" s="86"/>
    </row>
    <row r="54" spans="1:9" ht="24" customHeight="1" x14ac:dyDescent="0.25">
      <c r="A54" s="4"/>
      <c r="B54" s="109" t="s">
        <v>31</v>
      </c>
      <c r="C54" s="100" t="s">
        <v>27</v>
      </c>
      <c r="D54" s="100" t="s">
        <v>28</v>
      </c>
      <c r="E54" s="109" t="s">
        <v>17</v>
      </c>
      <c r="F54" s="100" t="s">
        <v>18</v>
      </c>
      <c r="G54" s="109" t="s">
        <v>19</v>
      </c>
    </row>
    <row r="55" spans="1:9" ht="9.75" customHeight="1" x14ac:dyDescent="0.25">
      <c r="A55" s="18"/>
      <c r="B55" s="110"/>
      <c r="C55" s="46"/>
      <c r="D55" s="46"/>
      <c r="E55" s="45"/>
      <c r="F55" s="47"/>
      <c r="G55" s="47"/>
    </row>
    <row r="56" spans="1:9" ht="13.5" customHeight="1" x14ac:dyDescent="0.25">
      <c r="A56" s="4"/>
      <c r="B56" s="111" t="s">
        <v>32</v>
      </c>
      <c r="C56" s="112"/>
      <c r="D56" s="112"/>
      <c r="E56" s="113"/>
      <c r="F56" s="114"/>
      <c r="G56" s="115"/>
      <c r="I56" s="56"/>
    </row>
    <row r="57" spans="1:9" ht="12" customHeight="1" x14ac:dyDescent="0.25">
      <c r="A57" s="2"/>
      <c r="B57" s="116"/>
      <c r="C57" s="116"/>
      <c r="D57" s="116"/>
      <c r="E57" s="116"/>
      <c r="F57" s="117"/>
      <c r="G57" s="118"/>
    </row>
    <row r="58" spans="1:9" ht="12" customHeight="1" x14ac:dyDescent="0.25">
      <c r="A58" s="18"/>
      <c r="B58" s="144" t="s">
        <v>33</v>
      </c>
      <c r="C58" s="145"/>
      <c r="D58" s="145"/>
      <c r="E58" s="145"/>
      <c r="F58" s="145"/>
      <c r="G58" s="146">
        <f>G22+G27+G36+G51+G55</f>
        <v>792500</v>
      </c>
    </row>
    <row r="59" spans="1:9" ht="12" customHeight="1" x14ac:dyDescent="0.25">
      <c r="A59" s="18"/>
      <c r="B59" s="147" t="s">
        <v>34</v>
      </c>
      <c r="C59" s="143"/>
      <c r="D59" s="143"/>
      <c r="E59" s="143"/>
      <c r="F59" s="143"/>
      <c r="G59" s="148">
        <f>G58*0.05</f>
        <v>39625</v>
      </c>
    </row>
    <row r="60" spans="1:9" ht="12" customHeight="1" x14ac:dyDescent="0.25">
      <c r="A60" s="18"/>
      <c r="B60" s="149" t="s">
        <v>35</v>
      </c>
      <c r="C60" s="142"/>
      <c r="D60" s="142"/>
      <c r="E60" s="142"/>
      <c r="F60" s="142"/>
      <c r="G60" s="150">
        <f>G59+G58</f>
        <v>832125</v>
      </c>
    </row>
    <row r="61" spans="1:9" ht="12" customHeight="1" x14ac:dyDescent="0.25">
      <c r="A61" s="18"/>
      <c r="B61" s="147" t="s">
        <v>36</v>
      </c>
      <c r="C61" s="143"/>
      <c r="D61" s="143"/>
      <c r="E61" s="143"/>
      <c r="F61" s="143"/>
      <c r="G61" s="148">
        <f>G12</f>
        <v>855000</v>
      </c>
    </row>
    <row r="62" spans="1:9" ht="12" customHeight="1" x14ac:dyDescent="0.25">
      <c r="A62" s="18"/>
      <c r="B62" s="151" t="s">
        <v>37</v>
      </c>
      <c r="C62" s="152"/>
      <c r="D62" s="152"/>
      <c r="E62" s="152"/>
      <c r="F62" s="152"/>
      <c r="G62" s="153">
        <f>G61-G60</f>
        <v>22875</v>
      </c>
    </row>
    <row r="63" spans="1:9" ht="12" customHeight="1" x14ac:dyDescent="0.25">
      <c r="A63" s="18"/>
      <c r="B63" s="19" t="s">
        <v>38</v>
      </c>
      <c r="C63" s="20"/>
      <c r="D63" s="20"/>
      <c r="E63" s="20"/>
      <c r="F63" s="20"/>
      <c r="G63" s="52"/>
    </row>
    <row r="64" spans="1:9" ht="12.75" customHeight="1" thickBot="1" x14ac:dyDescent="0.3">
      <c r="A64" s="18"/>
      <c r="B64" s="21"/>
      <c r="C64" s="20"/>
      <c r="D64" s="20"/>
      <c r="E64" s="20"/>
      <c r="F64" s="20"/>
      <c r="G64" s="52"/>
    </row>
    <row r="65" spans="1:7" ht="12" customHeight="1" x14ac:dyDescent="0.25">
      <c r="A65" s="18"/>
      <c r="B65" s="32" t="s">
        <v>39</v>
      </c>
      <c r="C65" s="33"/>
      <c r="D65" s="33"/>
      <c r="E65" s="33"/>
      <c r="F65" s="34"/>
      <c r="G65" s="52"/>
    </row>
    <row r="66" spans="1:7" ht="12" customHeight="1" x14ac:dyDescent="0.25">
      <c r="A66" s="18"/>
      <c r="B66" s="35" t="s">
        <v>40</v>
      </c>
      <c r="C66" s="17"/>
      <c r="D66" s="17"/>
      <c r="E66" s="17"/>
      <c r="F66" s="36"/>
      <c r="G66" s="52"/>
    </row>
    <row r="67" spans="1:7" ht="12" customHeight="1" x14ac:dyDescent="0.25">
      <c r="A67" s="18"/>
      <c r="B67" s="35" t="s">
        <v>41</v>
      </c>
      <c r="C67" s="17"/>
      <c r="D67" s="17"/>
      <c r="E67" s="17"/>
      <c r="F67" s="36"/>
      <c r="G67" s="52"/>
    </row>
    <row r="68" spans="1:7" ht="12" customHeight="1" x14ac:dyDescent="0.25">
      <c r="A68" s="18"/>
      <c r="B68" s="35" t="s">
        <v>42</v>
      </c>
      <c r="C68" s="17"/>
      <c r="D68" s="17"/>
      <c r="E68" s="17"/>
      <c r="F68" s="36"/>
      <c r="G68" s="52"/>
    </row>
    <row r="69" spans="1:7" ht="12" customHeight="1" x14ac:dyDescent="0.25">
      <c r="A69" s="18"/>
      <c r="B69" s="35" t="s">
        <v>43</v>
      </c>
      <c r="C69" s="17"/>
      <c r="D69" s="17"/>
      <c r="E69" s="17"/>
      <c r="F69" s="36"/>
      <c r="G69" s="52"/>
    </row>
    <row r="70" spans="1:7" ht="12" customHeight="1" x14ac:dyDescent="0.25">
      <c r="A70" s="18"/>
      <c r="B70" s="35" t="s">
        <v>44</v>
      </c>
      <c r="C70" s="17"/>
      <c r="D70" s="17"/>
      <c r="E70" s="17"/>
      <c r="F70" s="36"/>
      <c r="G70" s="52"/>
    </row>
    <row r="71" spans="1:7" ht="12.75" customHeight="1" thickBot="1" x14ac:dyDescent="0.3">
      <c r="A71" s="18"/>
      <c r="B71" s="37" t="s">
        <v>45</v>
      </c>
      <c r="C71" s="38"/>
      <c r="D71" s="38"/>
      <c r="E71" s="38"/>
      <c r="F71" s="39"/>
      <c r="G71" s="52"/>
    </row>
    <row r="72" spans="1:7" ht="12.75" customHeight="1" x14ac:dyDescent="0.25">
      <c r="A72" s="18"/>
      <c r="B72" s="30"/>
      <c r="C72" s="17"/>
      <c r="D72" s="17"/>
      <c r="E72" s="17"/>
      <c r="F72" s="17"/>
      <c r="G72" s="52"/>
    </row>
    <row r="73" spans="1:7" ht="15" customHeight="1" thickBot="1" x14ac:dyDescent="0.3">
      <c r="A73" s="18"/>
      <c r="B73" s="171" t="s">
        <v>46</v>
      </c>
      <c r="C73" s="172"/>
      <c r="D73" s="29"/>
      <c r="E73" s="13"/>
      <c r="F73" s="13"/>
      <c r="G73" s="52"/>
    </row>
    <row r="74" spans="1:7" ht="12" customHeight="1" x14ac:dyDescent="0.25">
      <c r="A74" s="18"/>
      <c r="B74" s="23" t="s">
        <v>31</v>
      </c>
      <c r="C74" s="61" t="s">
        <v>94</v>
      </c>
      <c r="D74" s="62" t="s">
        <v>47</v>
      </c>
      <c r="E74" s="13"/>
      <c r="F74" s="13"/>
      <c r="G74" s="52"/>
    </row>
    <row r="75" spans="1:7" ht="12" customHeight="1" x14ac:dyDescent="0.25">
      <c r="A75" s="18"/>
      <c r="B75" s="24" t="s">
        <v>48</v>
      </c>
      <c r="C75" s="14">
        <f>G22</f>
        <v>0</v>
      </c>
      <c r="D75" s="25">
        <f>(C75/C81)</f>
        <v>0</v>
      </c>
      <c r="E75" s="13"/>
      <c r="F75" s="13"/>
      <c r="G75" s="52"/>
    </row>
    <row r="76" spans="1:7" ht="12" customHeight="1" x14ac:dyDescent="0.25">
      <c r="A76" s="18"/>
      <c r="B76" s="24" t="s">
        <v>49</v>
      </c>
      <c r="C76" s="14">
        <f>G27</f>
        <v>0</v>
      </c>
      <c r="D76" s="25">
        <v>0</v>
      </c>
      <c r="E76" s="13"/>
      <c r="F76" s="13"/>
      <c r="G76" s="52"/>
    </row>
    <row r="77" spans="1:7" ht="12" customHeight="1" x14ac:dyDescent="0.25">
      <c r="A77" s="18"/>
      <c r="B77" s="24" t="s">
        <v>50</v>
      </c>
      <c r="C77" s="14">
        <f>G36</f>
        <v>105000</v>
      </c>
      <c r="D77" s="25">
        <f>(C77/C81)</f>
        <v>0.12618296529968454</v>
      </c>
      <c r="E77" s="13"/>
      <c r="F77" s="13"/>
      <c r="G77" s="52"/>
    </row>
    <row r="78" spans="1:7" ht="12" customHeight="1" x14ac:dyDescent="0.25">
      <c r="A78" s="18"/>
      <c r="B78" s="24" t="s">
        <v>26</v>
      </c>
      <c r="C78" s="14">
        <f>G51</f>
        <v>687500</v>
      </c>
      <c r="D78" s="25">
        <f>(C78/C81)</f>
        <v>0.82619798708126779</v>
      </c>
      <c r="E78" s="13"/>
      <c r="F78" s="13"/>
      <c r="G78" s="52"/>
    </row>
    <row r="79" spans="1:7" ht="12" customHeight="1" x14ac:dyDescent="0.25">
      <c r="A79" s="18"/>
      <c r="B79" s="24" t="s">
        <v>51</v>
      </c>
      <c r="C79" s="15">
        <f>G56</f>
        <v>0</v>
      </c>
      <c r="D79" s="25">
        <f>(C79/C81)</f>
        <v>0</v>
      </c>
      <c r="E79" s="16"/>
      <c r="F79" s="16"/>
      <c r="G79" s="52"/>
    </row>
    <row r="80" spans="1:7" ht="12" customHeight="1" x14ac:dyDescent="0.25">
      <c r="A80" s="18"/>
      <c r="B80" s="24" t="s">
        <v>52</v>
      </c>
      <c r="C80" s="15">
        <f>G59</f>
        <v>39625</v>
      </c>
      <c r="D80" s="25">
        <f>(C80/C81)</f>
        <v>4.7619047619047616E-2</v>
      </c>
      <c r="E80" s="16"/>
      <c r="F80" s="16"/>
      <c r="G80" s="52"/>
    </row>
    <row r="81" spans="1:7" ht="12.75" customHeight="1" thickBot="1" x14ac:dyDescent="0.3">
      <c r="A81" s="18"/>
      <c r="B81" s="26" t="s">
        <v>53</v>
      </c>
      <c r="C81" s="27">
        <f>SUM(C75:C80)</f>
        <v>832125</v>
      </c>
      <c r="D81" s="28">
        <f>SUM(D75:D80)</f>
        <v>1</v>
      </c>
      <c r="E81" s="16"/>
      <c r="F81" s="16"/>
      <c r="G81" s="52"/>
    </row>
    <row r="82" spans="1:7" ht="12" customHeight="1" x14ac:dyDescent="0.25">
      <c r="A82" s="18"/>
      <c r="B82" s="21"/>
      <c r="C82" s="20"/>
      <c r="D82" s="20"/>
      <c r="E82" s="20"/>
      <c r="F82" s="20"/>
      <c r="G82" s="52"/>
    </row>
    <row r="83" spans="1:7" ht="12.75" customHeight="1" thickBot="1" x14ac:dyDescent="0.3">
      <c r="A83" s="18"/>
      <c r="B83" s="22"/>
      <c r="C83" s="20"/>
      <c r="D83" s="20"/>
      <c r="E83" s="20"/>
      <c r="F83" s="20"/>
      <c r="G83" s="52"/>
    </row>
    <row r="84" spans="1:7" ht="12" customHeight="1" thickBot="1" x14ac:dyDescent="0.3">
      <c r="A84" s="18"/>
      <c r="B84" s="168" t="s">
        <v>97</v>
      </c>
      <c r="C84" s="169"/>
      <c r="D84" s="169"/>
      <c r="E84" s="170"/>
      <c r="F84" s="16"/>
      <c r="G84" s="52"/>
    </row>
    <row r="85" spans="1:7" ht="12" customHeight="1" x14ac:dyDescent="0.25">
      <c r="A85" s="18"/>
      <c r="B85" s="41" t="s">
        <v>96</v>
      </c>
      <c r="C85" s="57">
        <v>40</v>
      </c>
      <c r="D85" s="57">
        <v>45</v>
      </c>
      <c r="E85" s="57">
        <v>50</v>
      </c>
      <c r="F85" s="40"/>
      <c r="G85" s="53"/>
    </row>
    <row r="86" spans="1:7" ht="12.75" customHeight="1" thickBot="1" x14ac:dyDescent="0.3">
      <c r="A86" s="18"/>
      <c r="B86" s="26" t="s">
        <v>95</v>
      </c>
      <c r="C86" s="27">
        <f>(G60/C85)</f>
        <v>20803.125</v>
      </c>
      <c r="D86" s="27">
        <f>(G60/D85)</f>
        <v>18491.666666666668</v>
      </c>
      <c r="E86" s="42">
        <f>(G60/E85)</f>
        <v>16642.5</v>
      </c>
      <c r="F86" s="40"/>
      <c r="G86" s="53"/>
    </row>
    <row r="87" spans="1:7" ht="15.6" customHeight="1" x14ac:dyDescent="0.25">
      <c r="A87" s="18"/>
      <c r="B87" s="31" t="s">
        <v>54</v>
      </c>
      <c r="C87" s="17"/>
      <c r="D87" s="17"/>
      <c r="E87" s="17"/>
      <c r="F87" s="17"/>
      <c r="G87" s="54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2022-07-05T17:07:10Z</dcterms:modified>
</cp:coreProperties>
</file>