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AREA PUERTO SAAVEDRA\"/>
    </mc:Choice>
  </mc:AlternateContent>
  <bookViews>
    <workbookView xWindow="0" yWindow="0" windowWidth="20490" windowHeight="7155"/>
  </bookViews>
  <sheets>
    <sheet name="AVENA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4" l="1"/>
  <c r="F21" i="4" l="1"/>
  <c r="F22" i="4"/>
  <c r="F23" i="4"/>
  <c r="F33" i="4"/>
  <c r="F34" i="4"/>
  <c r="F40" i="4"/>
  <c r="F42" i="4"/>
  <c r="F43" i="4"/>
  <c r="F45" i="4"/>
  <c r="F46" i="4"/>
  <c r="F51" i="4"/>
  <c r="F52" i="4"/>
  <c r="F12" i="4"/>
  <c r="F58" i="4" s="1"/>
  <c r="F35" i="4" l="1"/>
  <c r="B76" i="4"/>
  <c r="F47" i="4"/>
  <c r="B75" i="4" s="1"/>
  <c r="F24" i="4"/>
  <c r="B74" i="4" l="1"/>
  <c r="F55" i="4"/>
  <c r="F56" i="4" s="1"/>
  <c r="F57" i="4" s="1"/>
  <c r="F59" i="4" s="1"/>
  <c r="B72" i="4"/>
  <c r="B77" i="4" l="1"/>
  <c r="B78" i="4" s="1"/>
  <c r="C75" i="4" s="1"/>
  <c r="C83" i="4"/>
  <c r="D83" i="4"/>
  <c r="B83" i="4"/>
  <c r="C74" i="4" l="1"/>
  <c r="C77" i="4"/>
  <c r="C72" i="4"/>
  <c r="C76" i="4"/>
  <c r="C78" i="4" l="1"/>
</calcChain>
</file>

<file path=xl/sharedStrings.xml><?xml version="1.0" encoding="utf-8"?>
<sst xmlns="http://schemas.openxmlformats.org/spreadsheetml/2006/main" count="132" uniqueCount="97">
  <si>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</si>
  <si>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</si>
  <si>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</si>
  <si>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</si>
  <si>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</si>
  <si>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</si>
  <si>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</si>
  <si>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</si>
  <si>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</si>
  <si>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</si>
  <si>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</si>
  <si>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</si>
  <si>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</si>
  <si>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</si>
  <si>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</si>
  <si>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</si>
  <si>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</si>
  <si>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</si>
  <si>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</si>
  <si>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</si>
  <si>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</si>
  <si>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</si>
  <si>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</si>
  <si>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</si>
  <si>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</si>
  <si>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</si>
  <si>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</si>
  <si>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</si>
  <si>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</si>
  <si>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</si>
  <si>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</si>
  <si>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</si>
  <si>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</si>
  <si>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</si>
  <si>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</si>
  <si>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</si>
  <si>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</si>
  <si>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</si>
  <si>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</si>
  <si>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</si>
  <si>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</si>
  <si>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</si>
  <si>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</si>
  <si>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</si>
  <si>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</si>
  <si>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</si>
  <si>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</si>
  <si>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</si>
  <si>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</si>
  <si>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</si>
  <si>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</si>
  <si>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</si>
  <si>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</si>
  <si>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</si>
  <si>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</si>
  <si>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</si>
  <si>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</si>
  <si>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</si>
  <si>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</si>
  <si>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</si>
  <si>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</si>
  <si>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</si>
  <si>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</si>
  <si>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PRECIO ESPERADO ($/kg)</t>
  </si>
  <si>
    <t>Saavedra</t>
  </si>
  <si>
    <t>Vibrocultivador</t>
  </si>
  <si>
    <t>Sacos</t>
  </si>
  <si>
    <t>Marzo</t>
  </si>
  <si>
    <t>ARAUCANIA</t>
  </si>
  <si>
    <t>SAAVEDRA</t>
  </si>
  <si>
    <t>mercado local</t>
  </si>
  <si>
    <t>Sequia</t>
  </si>
  <si>
    <t>Aplicación herbicida barbecho quimico.</t>
  </si>
  <si>
    <t>Restraje</t>
  </si>
  <si>
    <t>Abril-Mayo</t>
  </si>
  <si>
    <t>Hilo</t>
  </si>
  <si>
    <t>Enero</t>
  </si>
  <si>
    <t>MCPA</t>
  </si>
  <si>
    <t>Avena</t>
  </si>
  <si>
    <t>Supernova</t>
  </si>
  <si>
    <t>ALLY</t>
  </si>
  <si>
    <t>sobre 10 grs</t>
  </si>
  <si>
    <t>Marzo - Abril</t>
  </si>
  <si>
    <t>Costo unitario ($/kg) (*)</t>
  </si>
  <si>
    <t xml:space="preserve">Mezcla </t>
  </si>
  <si>
    <t>15-02-2023</t>
  </si>
  <si>
    <t>15-03-2023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</si>
  <si>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</si>
  <si>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</si>
  <si>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Cosecha</t>
  </si>
  <si>
    <t>Siembra Manual</t>
  </si>
  <si>
    <t>Abrl, Mayo</t>
  </si>
  <si>
    <t>ESCENARIOS COSTO UNITARIO  ($/kilos)</t>
  </si>
  <si>
    <t>RENDIMIENTO (Kg/Há.)</t>
  </si>
  <si>
    <t>u</t>
  </si>
  <si>
    <t>$/há</t>
  </si>
  <si>
    <t>Rendimiento (kg/há)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</si>
</sst>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</numFmts>
  <fonts count="1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5" fillId="0" borderId="17"/>
    <xf numFmtId="166" fontId="5" fillId="0" borderId="17" applyFont="0" applyFill="0" applyBorder="0" applyAlignment="0" applyProtection="0"/>
  </cellStyleXfs>
  <cellXfs count="13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/>
    <xf numFmtId="49" fontId="3" fillId="2" borderId="4" xfId="0" applyNumberFormat="1" applyFont="1" applyFill="1" applyBorder="1" applyAlignment="1"/>
    <xf numFmtId="0" fontId="1" fillId="2" borderId="4" xfId="0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  <xf numFmtId="0" fontId="2" fillId="2" borderId="17" xfId="0" applyFont="1" applyFill="1" applyBorder="1" applyAlignment="1">
      <alignment vertical="center"/>
    </xf>
    <xf numFmtId="0" fontId="1" fillId="2" borderId="5" xfId="0" applyFont="1" applyFill="1" applyBorder="1" applyAlignment="1"/>
    <xf numFmtId="14" fontId="1" fillId="2" borderId="6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6" xfId="0" applyFont="1" applyFill="1" applyBorder="1" applyAlignment="1">
      <alignment horizontal="justify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/>
    <xf numFmtId="49" fontId="7" fillId="5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4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3" fontId="1" fillId="2" borderId="14" xfId="0" applyNumberFormat="1" applyFont="1" applyFill="1" applyBorder="1" applyAlignment="1"/>
    <xf numFmtId="49" fontId="7" fillId="3" borderId="9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7" fillId="5" borderId="20" xfId="0" applyNumberFormat="1" applyFont="1" applyFill="1" applyBorder="1" applyAlignment="1">
      <alignment vertical="center"/>
    </xf>
    <xf numFmtId="0" fontId="7" fillId="5" borderId="21" xfId="0" applyFont="1" applyFill="1" applyBorder="1" applyAlignment="1">
      <alignment vertical="center"/>
    </xf>
    <xf numFmtId="164" fontId="7" fillId="5" borderId="22" xfId="0" applyNumberFormat="1" applyFont="1" applyFill="1" applyBorder="1" applyAlignment="1">
      <alignment vertical="center"/>
    </xf>
    <xf numFmtId="49" fontId="7" fillId="3" borderId="23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164" fontId="7" fillId="3" borderId="24" xfId="0" applyNumberFormat="1" applyFont="1" applyFill="1" applyBorder="1" applyAlignment="1">
      <alignment vertical="center"/>
    </xf>
    <xf numFmtId="49" fontId="7" fillId="5" borderId="23" xfId="0" applyNumberFormat="1" applyFont="1" applyFill="1" applyBorder="1" applyAlignment="1">
      <alignment vertical="center"/>
    </xf>
    <xf numFmtId="0" fontId="7" fillId="5" borderId="11" xfId="0" applyFont="1" applyFill="1" applyBorder="1" applyAlignment="1">
      <alignment vertical="center"/>
    </xf>
    <xf numFmtId="164" fontId="7" fillId="5" borderId="24" xfId="0" applyNumberFormat="1" applyFont="1" applyFill="1" applyBorder="1" applyAlignment="1">
      <alignment vertical="center"/>
    </xf>
    <xf numFmtId="49" fontId="7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164" fontId="7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3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49" fontId="1" fillId="2" borderId="40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41" xfId="0" applyFont="1" applyFill="1" applyBorder="1" applyAlignment="1"/>
    <xf numFmtId="49" fontId="1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8" borderId="36" xfId="0" applyFont="1" applyFill="1" applyBorder="1" applyAlignment="1"/>
    <xf numFmtId="0" fontId="1" fillId="6" borderId="17" xfId="0" applyFont="1" applyFill="1" applyBorder="1" applyAlignment="1"/>
    <xf numFmtId="49" fontId="3" fillId="7" borderId="27" xfId="0" applyNumberFormat="1" applyFont="1" applyFill="1" applyBorder="1" applyAlignment="1">
      <alignment vertical="center"/>
    </xf>
    <xf numFmtId="49" fontId="3" fillId="7" borderId="18" xfId="0" applyNumberFormat="1" applyFont="1" applyFill="1" applyBorder="1" applyAlignment="1">
      <alignment vertical="center"/>
    </xf>
    <xf numFmtId="49" fontId="1" fillId="7" borderId="28" xfId="0" applyNumberFormat="1" applyFont="1" applyFill="1" applyBorder="1" applyAlignment="1"/>
    <xf numFmtId="49" fontId="3" fillId="2" borderId="29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9" fontId="1" fillId="2" borderId="30" xfId="0" applyNumberFormat="1" applyFont="1" applyFill="1" applyBorder="1" applyAlignment="1"/>
    <xf numFmtId="0" fontId="3" fillId="2" borderId="4" xfId="0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vertical="center"/>
    </xf>
    <xf numFmtId="0" fontId="7" fillId="6" borderId="17" xfId="0" applyFont="1" applyFill="1" applyBorder="1" applyAlignment="1">
      <alignment vertical="center"/>
    </xf>
    <xf numFmtId="49" fontId="3" fillId="7" borderId="31" xfId="0" applyNumberFormat="1" applyFont="1" applyFill="1" applyBorder="1" applyAlignment="1">
      <alignment vertical="center"/>
    </xf>
    <xf numFmtId="165" fontId="3" fillId="7" borderId="32" xfId="0" applyNumberFormat="1" applyFont="1" applyFill="1" applyBorder="1" applyAlignment="1">
      <alignment vertical="center"/>
    </xf>
    <xf numFmtId="9" fontId="3" fillId="7" borderId="33" xfId="0" applyNumberFormat="1" applyFont="1" applyFill="1" applyBorder="1" applyAlignment="1">
      <alignment vertical="center"/>
    </xf>
    <xf numFmtId="0" fontId="7" fillId="8" borderId="16" xfId="0" applyFont="1" applyFill="1" applyBorder="1" applyAlignment="1">
      <alignment vertical="center"/>
    </xf>
    <xf numFmtId="49" fontId="4" fillId="8" borderId="17" xfId="0" applyNumberFormat="1" applyFont="1" applyFill="1" applyBorder="1" applyAlignment="1">
      <alignment vertical="center"/>
    </xf>
    <xf numFmtId="0" fontId="7" fillId="8" borderId="17" xfId="0" applyFont="1" applyFill="1" applyBorder="1" applyAlignment="1">
      <alignment vertical="center"/>
    </xf>
    <xf numFmtId="0" fontId="7" fillId="8" borderId="45" xfId="0" applyFont="1" applyFill="1" applyBorder="1" applyAlignment="1">
      <alignment vertical="center"/>
    </xf>
    <xf numFmtId="0" fontId="7" fillId="6" borderId="16" xfId="0" applyFont="1" applyFill="1" applyBorder="1" applyAlignment="1">
      <alignment vertical="center"/>
    </xf>
    <xf numFmtId="49" fontId="3" fillId="7" borderId="46" xfId="0" applyNumberFormat="1" applyFont="1" applyFill="1" applyBorder="1" applyAlignment="1">
      <alignment vertical="center"/>
    </xf>
    <xf numFmtId="0" fontId="3" fillId="6" borderId="17" xfId="0" applyFont="1" applyFill="1" applyBorder="1" applyAlignment="1">
      <alignment vertical="center"/>
    </xf>
    <xf numFmtId="164" fontId="3" fillId="2" borderId="17" xfId="0" applyNumberFormat="1" applyFont="1" applyFill="1" applyBorder="1" applyAlignment="1">
      <alignment vertical="center"/>
    </xf>
    <xf numFmtId="165" fontId="3" fillId="7" borderId="33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3" fontId="3" fillId="7" borderId="47" xfId="0" applyNumberFormat="1" applyFont="1" applyFill="1" applyBorder="1" applyAlignment="1">
      <alignment vertical="center"/>
    </xf>
    <xf numFmtId="3" fontId="3" fillId="7" borderId="48" xfId="0" applyNumberFormat="1" applyFont="1" applyFill="1" applyBorder="1" applyAlignment="1">
      <alignment vertical="center"/>
    </xf>
    <xf numFmtId="49" fontId="1" fillId="2" borderId="50" xfId="0" applyNumberFormat="1" applyFont="1" applyFill="1" applyBorder="1" applyAlignment="1">
      <alignment horizontal="left"/>
    </xf>
    <xf numFmtId="49" fontId="1" fillId="2" borderId="50" xfId="0" applyNumberFormat="1" applyFont="1" applyFill="1" applyBorder="1" applyAlignment="1">
      <alignment horizontal="left" vertical="center" wrapText="1"/>
    </xf>
    <xf numFmtId="49" fontId="1" fillId="2" borderId="50" xfId="0" applyNumberFormat="1" applyFont="1" applyFill="1" applyBorder="1" applyAlignment="1">
      <alignment horizontal="left" wrapText="1"/>
    </xf>
    <xf numFmtId="14" fontId="1" fillId="2" borderId="50" xfId="0" applyNumberFormat="1" applyFont="1" applyFill="1" applyBorder="1" applyAlignment="1">
      <alignment horizontal="left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49" fontId="7" fillId="3" borderId="49" xfId="0" applyNumberFormat="1" applyFont="1" applyFill="1" applyBorder="1" applyAlignment="1">
      <alignment vertical="center" wrapText="1"/>
    </xf>
    <xf numFmtId="49" fontId="1" fillId="2" borderId="49" xfId="0" applyNumberFormat="1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right" wrapText="1"/>
    </xf>
    <xf numFmtId="0" fontId="2" fillId="3" borderId="4" xfId="0" applyFont="1" applyFill="1" applyBorder="1" applyAlignment="1">
      <alignment horizontal="right" vertical="center"/>
    </xf>
    <xf numFmtId="3" fontId="2" fillId="3" borderId="4" xfId="0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right" vertical="center"/>
    </xf>
    <xf numFmtId="3" fontId="2" fillId="3" borderId="11" xfId="0" applyNumberFormat="1" applyFont="1" applyFill="1" applyBorder="1" applyAlignment="1">
      <alignment horizontal="right" vertical="center"/>
    </xf>
    <xf numFmtId="0" fontId="1" fillId="2" borderId="4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164" fontId="7" fillId="5" borderId="26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/>
    </xf>
    <xf numFmtId="49" fontId="8" fillId="3" borderId="4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49" fontId="4" fillId="8" borderId="34" xfId="0" applyNumberFormat="1" applyFont="1" applyFill="1" applyBorder="1" applyAlignment="1">
      <alignment vertical="center"/>
    </xf>
    <xf numFmtId="0" fontId="3" fillId="8" borderId="35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5</xdr:col>
      <xdr:colOff>666751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0"/>
          <a:ext cx="5657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topLeftCell="A67" workbookViewId="0">
      <selection activeCell="F53" sqref="F53"/>
    </sheetView>
  </sheetViews>
  <sheetFormatPr baseColWidth="10" defaultRowHeight="15" x14ac:dyDescent="0.25"/>
  <cols>
    <col min="1" max="1" width="19.28515625" style="1" customWidth="1"/>
    <col min="2" max="2" width="19.42578125" style="1" customWidth="1"/>
    <col min="3" max="3" width="9.42578125" style="1" customWidth="1"/>
    <col min="4" max="4" width="15.7109375" style="1" customWidth="1"/>
    <col min="5" max="5" width="11" style="1" customWidth="1"/>
    <col min="6" max="6" width="12.42578125" style="1" customWidth="1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109"/>
      <c r="B8" s="3"/>
      <c r="C8" s="2"/>
      <c r="D8" s="3"/>
      <c r="E8" s="3"/>
      <c r="F8" s="3"/>
    </row>
    <row r="9" spans="1:6" x14ac:dyDescent="0.25">
      <c r="A9" s="111" t="s">
        <v>0</v>
      </c>
      <c r="B9" s="105" t="s">
        <v>78</v>
      </c>
      <c r="C9" s="24"/>
      <c r="D9" s="128" t="s">
        <v>93</v>
      </c>
      <c r="E9" s="129"/>
      <c r="F9" s="17">
        <v>5000</v>
      </c>
    </row>
    <row r="10" spans="1:6" ht="15" customHeight="1" x14ac:dyDescent="0.25">
      <c r="A10" s="112" t="s">
        <v>1</v>
      </c>
      <c r="B10" s="106" t="s">
        <v>79</v>
      </c>
      <c r="C10" s="24"/>
      <c r="D10" s="130" t="s">
        <v>2</v>
      </c>
      <c r="E10" s="131"/>
      <c r="F10" s="4" t="s">
        <v>86</v>
      </c>
    </row>
    <row r="11" spans="1:6" ht="24" customHeight="1" x14ac:dyDescent="0.25">
      <c r="A11" s="112" t="s">
        <v>3</v>
      </c>
      <c r="B11" s="105" t="s">
        <v>4</v>
      </c>
      <c r="C11" s="24"/>
      <c r="D11" s="130" t="s">
        <v>63</v>
      </c>
      <c r="E11" s="131"/>
      <c r="F11" s="17">
        <v>300</v>
      </c>
    </row>
    <row r="12" spans="1:6" ht="15" customHeight="1" x14ac:dyDescent="0.25">
      <c r="A12" s="112" t="s">
        <v>5</v>
      </c>
      <c r="B12" s="107" t="s">
        <v>68</v>
      </c>
      <c r="C12" s="24"/>
      <c r="D12" s="21" t="s">
        <v>6</v>
      </c>
      <c r="E12" s="22"/>
      <c r="F12" s="6">
        <f>(F9*F11)</f>
        <v>1500000</v>
      </c>
    </row>
    <row r="13" spans="1:6" ht="15" customHeight="1" x14ac:dyDescent="0.25">
      <c r="A13" s="112" t="s">
        <v>7</v>
      </c>
      <c r="B13" s="105" t="s">
        <v>64</v>
      </c>
      <c r="C13" s="24"/>
      <c r="D13" s="130" t="s">
        <v>8</v>
      </c>
      <c r="E13" s="131"/>
      <c r="F13" s="4" t="s">
        <v>70</v>
      </c>
    </row>
    <row r="14" spans="1:6" x14ac:dyDescent="0.25">
      <c r="A14" s="112" t="s">
        <v>9</v>
      </c>
      <c r="B14" s="105" t="s">
        <v>69</v>
      </c>
      <c r="C14" s="24"/>
      <c r="D14" s="130" t="s">
        <v>10</v>
      </c>
      <c r="E14" s="131"/>
      <c r="F14" s="4" t="s">
        <v>85</v>
      </c>
    </row>
    <row r="15" spans="1:6" x14ac:dyDescent="0.25">
      <c r="A15" s="112" t="s">
        <v>11</v>
      </c>
      <c r="B15" s="108">
        <v>44729</v>
      </c>
      <c r="C15" s="24"/>
      <c r="D15" s="132" t="s">
        <v>12</v>
      </c>
      <c r="E15" s="133"/>
      <c r="F15" s="5" t="s">
        <v>71</v>
      </c>
    </row>
    <row r="16" spans="1:6" x14ac:dyDescent="0.25">
      <c r="A16" s="110"/>
      <c r="B16" s="25"/>
      <c r="C16" s="26"/>
      <c r="D16" s="27"/>
      <c r="E16" s="27"/>
      <c r="F16" s="28"/>
    </row>
    <row r="17" spans="1:6" x14ac:dyDescent="0.25">
      <c r="A17" s="124" t="s">
        <v>13</v>
      </c>
      <c r="B17" s="125"/>
      <c r="C17" s="125"/>
      <c r="D17" s="125"/>
      <c r="E17" s="125"/>
      <c r="F17" s="125"/>
    </row>
    <row r="18" spans="1:6" x14ac:dyDescent="0.25">
      <c r="A18" s="29"/>
      <c r="B18" s="30"/>
      <c r="C18" s="30"/>
      <c r="D18" s="30"/>
      <c r="E18" s="31"/>
      <c r="F18" s="31"/>
    </row>
    <row r="19" spans="1:6" x14ac:dyDescent="0.25">
      <c r="A19" s="32" t="s">
        <v>14</v>
      </c>
      <c r="B19" s="33"/>
      <c r="C19" s="34"/>
      <c r="D19" s="34"/>
      <c r="E19" s="34"/>
      <c r="F19" s="34"/>
    </row>
    <row r="20" spans="1:6" ht="25.5" x14ac:dyDescent="0.25">
      <c r="A20" s="35" t="s">
        <v>15</v>
      </c>
      <c r="B20" s="35" t="s">
        <v>16</v>
      </c>
      <c r="C20" s="35" t="s">
        <v>17</v>
      </c>
      <c r="D20" s="35" t="s">
        <v>18</v>
      </c>
      <c r="E20" s="35" t="s">
        <v>19</v>
      </c>
      <c r="F20" s="35" t="s">
        <v>20</v>
      </c>
    </row>
    <row r="21" spans="1:6" ht="25.5" x14ac:dyDescent="0.25">
      <c r="A21" s="20" t="s">
        <v>72</v>
      </c>
      <c r="B21" s="7" t="s">
        <v>21</v>
      </c>
      <c r="C21" s="113">
        <v>1</v>
      </c>
      <c r="D21" s="5" t="s">
        <v>82</v>
      </c>
      <c r="E21" s="6">
        <v>18000</v>
      </c>
      <c r="F21" s="6">
        <f>(C21*E21)</f>
        <v>18000</v>
      </c>
    </row>
    <row r="22" spans="1:6" x14ac:dyDescent="0.25">
      <c r="A22" s="20" t="s">
        <v>90</v>
      </c>
      <c r="B22" s="7" t="s">
        <v>21</v>
      </c>
      <c r="C22" s="113">
        <v>4</v>
      </c>
      <c r="D22" s="5" t="s">
        <v>74</v>
      </c>
      <c r="E22" s="6">
        <v>25000</v>
      </c>
      <c r="F22" s="6">
        <f>(C22*E22)</f>
        <v>100000</v>
      </c>
    </row>
    <row r="23" spans="1:6" x14ac:dyDescent="0.25">
      <c r="A23" s="20" t="s">
        <v>89</v>
      </c>
      <c r="B23" s="7" t="s">
        <v>21</v>
      </c>
      <c r="C23" s="113">
        <v>1</v>
      </c>
      <c r="D23" s="5" t="s">
        <v>76</v>
      </c>
      <c r="E23" s="6">
        <v>80000</v>
      </c>
      <c r="F23" s="6">
        <f t="shared" ref="F23" si="0">(C23*E23)</f>
        <v>80000</v>
      </c>
    </row>
    <row r="24" spans="1:6" x14ac:dyDescent="0.25">
      <c r="A24" s="8" t="s">
        <v>22</v>
      </c>
      <c r="B24" s="9"/>
      <c r="C24" s="114"/>
      <c r="D24" s="114"/>
      <c r="E24" s="114"/>
      <c r="F24" s="115">
        <f>SUM(F21:F23)</f>
        <v>198000</v>
      </c>
    </row>
    <row r="25" spans="1:6" x14ac:dyDescent="0.25">
      <c r="A25" s="29"/>
      <c r="B25" s="31"/>
      <c r="C25" s="31"/>
      <c r="D25" s="31"/>
      <c r="E25" s="36"/>
      <c r="F25" s="36"/>
    </row>
    <row r="26" spans="1:6" x14ac:dyDescent="0.25">
      <c r="A26" s="37" t="s">
        <v>23</v>
      </c>
      <c r="B26" s="38"/>
      <c r="C26" s="39"/>
      <c r="D26" s="39"/>
      <c r="E26" s="40"/>
      <c r="F26" s="40"/>
    </row>
    <row r="27" spans="1:6" ht="25.5" x14ac:dyDescent="0.25">
      <c r="A27" s="41" t="s">
        <v>15</v>
      </c>
      <c r="B27" s="42" t="s">
        <v>16</v>
      </c>
      <c r="C27" s="42" t="s">
        <v>17</v>
      </c>
      <c r="D27" s="41" t="s">
        <v>18</v>
      </c>
      <c r="E27" s="42" t="s">
        <v>19</v>
      </c>
      <c r="F27" s="41" t="s">
        <v>20</v>
      </c>
    </row>
    <row r="28" spans="1:6" x14ac:dyDescent="0.25">
      <c r="A28" s="43"/>
      <c r="B28" s="44"/>
      <c r="C28" s="44"/>
      <c r="D28" s="44"/>
      <c r="E28" s="43"/>
      <c r="F28" s="43"/>
    </row>
    <row r="29" spans="1:6" x14ac:dyDescent="0.25">
      <c r="A29" s="10" t="s">
        <v>24</v>
      </c>
      <c r="B29" s="11"/>
      <c r="C29" s="11"/>
      <c r="D29" s="11"/>
      <c r="E29" s="12"/>
      <c r="F29" s="12"/>
    </row>
    <row r="30" spans="1:6" x14ac:dyDescent="0.25">
      <c r="A30" s="45"/>
      <c r="B30" s="46"/>
      <c r="C30" s="46"/>
      <c r="D30" s="46"/>
      <c r="E30" s="47"/>
      <c r="F30" s="47"/>
    </row>
    <row r="31" spans="1:6" x14ac:dyDescent="0.25">
      <c r="A31" s="37" t="s">
        <v>25</v>
      </c>
      <c r="B31" s="38"/>
      <c r="C31" s="39"/>
      <c r="D31" s="39"/>
      <c r="E31" s="40"/>
      <c r="F31" s="40"/>
    </row>
    <row r="32" spans="1:6" ht="25.5" x14ac:dyDescent="0.25">
      <c r="A32" s="48" t="s">
        <v>15</v>
      </c>
      <c r="B32" s="48" t="s">
        <v>16</v>
      </c>
      <c r="C32" s="48" t="s">
        <v>17</v>
      </c>
      <c r="D32" s="48" t="s">
        <v>18</v>
      </c>
      <c r="E32" s="49" t="s">
        <v>19</v>
      </c>
      <c r="F32" s="48" t="s">
        <v>20</v>
      </c>
    </row>
    <row r="33" spans="1:6" x14ac:dyDescent="0.25">
      <c r="A33" s="20" t="s">
        <v>73</v>
      </c>
      <c r="B33" s="7" t="s">
        <v>26</v>
      </c>
      <c r="C33" s="113">
        <v>0.2</v>
      </c>
      <c r="D33" s="5" t="s">
        <v>82</v>
      </c>
      <c r="E33" s="6">
        <v>300000</v>
      </c>
      <c r="F33" s="6">
        <f t="shared" ref="F33:F34" si="1">(C33*E33)</f>
        <v>60000</v>
      </c>
    </row>
    <row r="34" spans="1:6" x14ac:dyDescent="0.25">
      <c r="A34" s="20" t="s">
        <v>65</v>
      </c>
      <c r="B34" s="7" t="s">
        <v>26</v>
      </c>
      <c r="C34" s="113">
        <v>0.1</v>
      </c>
      <c r="D34" s="5" t="s">
        <v>82</v>
      </c>
      <c r="E34" s="6">
        <v>250000</v>
      </c>
      <c r="F34" s="6">
        <f t="shared" si="1"/>
        <v>25000</v>
      </c>
    </row>
    <row r="35" spans="1:6" x14ac:dyDescent="0.25">
      <c r="A35" s="10" t="s">
        <v>27</v>
      </c>
      <c r="B35" s="11"/>
      <c r="C35" s="116"/>
      <c r="D35" s="116"/>
      <c r="E35" s="116"/>
      <c r="F35" s="117">
        <f>SUM(F33:F34)</f>
        <v>85000</v>
      </c>
    </row>
    <row r="36" spans="1:6" x14ac:dyDescent="0.25">
      <c r="A36" s="45"/>
      <c r="B36" s="46"/>
      <c r="C36" s="46"/>
      <c r="D36" s="46"/>
      <c r="E36" s="47"/>
      <c r="F36" s="47"/>
    </row>
    <row r="37" spans="1:6" x14ac:dyDescent="0.25">
      <c r="A37" s="37" t="s">
        <v>28</v>
      </c>
      <c r="B37" s="38"/>
      <c r="C37" s="39"/>
      <c r="D37" s="39"/>
      <c r="E37" s="40"/>
      <c r="F37" s="40"/>
    </row>
    <row r="38" spans="1:6" ht="25.5" x14ac:dyDescent="0.25">
      <c r="A38" s="49" t="s">
        <v>29</v>
      </c>
      <c r="B38" s="49" t="s">
        <v>30</v>
      </c>
      <c r="C38" s="49" t="s">
        <v>31</v>
      </c>
      <c r="D38" s="49" t="s">
        <v>18</v>
      </c>
      <c r="E38" s="49" t="s">
        <v>19</v>
      </c>
      <c r="F38" s="49" t="s">
        <v>20</v>
      </c>
    </row>
    <row r="39" spans="1:6" x14ac:dyDescent="0.25">
      <c r="A39" s="14" t="s">
        <v>32</v>
      </c>
      <c r="B39" s="15"/>
      <c r="C39" s="15"/>
      <c r="D39" s="15"/>
      <c r="E39" s="15"/>
      <c r="F39" s="15"/>
    </row>
    <row r="40" spans="1:6" x14ac:dyDescent="0.25">
      <c r="A40" s="21" t="s">
        <v>33</v>
      </c>
      <c r="B40" s="16" t="s">
        <v>36</v>
      </c>
      <c r="C40" s="118">
        <v>150</v>
      </c>
      <c r="D40" s="4" t="s">
        <v>67</v>
      </c>
      <c r="E40" s="119">
        <v>860</v>
      </c>
      <c r="F40" s="119">
        <f>(C40*E40)</f>
        <v>129000</v>
      </c>
    </row>
    <row r="41" spans="1:6" x14ac:dyDescent="0.25">
      <c r="A41" s="18" t="s">
        <v>34</v>
      </c>
      <c r="B41" s="19"/>
      <c r="C41" s="120"/>
      <c r="D41" s="120"/>
      <c r="E41" s="119"/>
      <c r="F41" s="119"/>
    </row>
    <row r="42" spans="1:6" x14ac:dyDescent="0.25">
      <c r="A42" s="21" t="s">
        <v>35</v>
      </c>
      <c r="B42" s="16" t="s">
        <v>36</v>
      </c>
      <c r="C42" s="118">
        <v>200</v>
      </c>
      <c r="D42" s="4" t="s">
        <v>67</v>
      </c>
      <c r="E42" s="119">
        <v>1400</v>
      </c>
      <c r="F42" s="119">
        <f>(C42*E42)</f>
        <v>280000</v>
      </c>
    </row>
    <row r="43" spans="1:6" x14ac:dyDescent="0.25">
      <c r="A43" s="21" t="s">
        <v>84</v>
      </c>
      <c r="B43" s="16" t="s">
        <v>36</v>
      </c>
      <c r="C43" s="118">
        <v>250</v>
      </c>
      <c r="D43" s="4" t="s">
        <v>67</v>
      </c>
      <c r="E43" s="119">
        <v>1200</v>
      </c>
      <c r="F43" s="119">
        <f>(C43*E43)</f>
        <v>300000</v>
      </c>
    </row>
    <row r="44" spans="1:6" x14ac:dyDescent="0.25">
      <c r="A44" s="18" t="s">
        <v>37</v>
      </c>
      <c r="B44" s="19"/>
      <c r="C44" s="120"/>
      <c r="D44" s="120"/>
      <c r="E44" s="119"/>
      <c r="F44" s="119"/>
    </row>
    <row r="45" spans="1:6" x14ac:dyDescent="0.25">
      <c r="A45" s="21" t="s">
        <v>80</v>
      </c>
      <c r="B45" s="16" t="s">
        <v>81</v>
      </c>
      <c r="C45" s="118">
        <v>1</v>
      </c>
      <c r="D45" s="4" t="s">
        <v>91</v>
      </c>
      <c r="E45" s="119">
        <v>5000</v>
      </c>
      <c r="F45" s="119">
        <f>(C45*E45)</f>
        <v>5000</v>
      </c>
    </row>
    <row r="46" spans="1:6" x14ac:dyDescent="0.25">
      <c r="A46" s="21" t="s">
        <v>77</v>
      </c>
      <c r="B46" s="16" t="s">
        <v>38</v>
      </c>
      <c r="C46" s="118">
        <v>1</v>
      </c>
      <c r="D46" s="4" t="s">
        <v>91</v>
      </c>
      <c r="E46" s="119">
        <v>22000</v>
      </c>
      <c r="F46" s="119">
        <f>(C46*E46)</f>
        <v>22000</v>
      </c>
    </row>
    <row r="47" spans="1:6" x14ac:dyDescent="0.25">
      <c r="A47" s="10" t="s">
        <v>39</v>
      </c>
      <c r="B47" s="11"/>
      <c r="C47" s="11"/>
      <c r="D47" s="11"/>
      <c r="E47" s="12"/>
      <c r="F47" s="13">
        <f>SUM(F39:F46)</f>
        <v>736000</v>
      </c>
    </row>
    <row r="48" spans="1:6" x14ac:dyDescent="0.25">
      <c r="A48" s="45"/>
      <c r="B48" s="46"/>
      <c r="C48" s="46"/>
      <c r="D48" s="50"/>
      <c r="E48" s="47"/>
      <c r="F48" s="47"/>
    </row>
    <row r="49" spans="1:6" x14ac:dyDescent="0.25">
      <c r="A49" s="37" t="s">
        <v>40</v>
      </c>
      <c r="B49" s="38"/>
      <c r="C49" s="39"/>
      <c r="D49" s="39"/>
      <c r="E49" s="40"/>
      <c r="F49" s="40"/>
    </row>
    <row r="50" spans="1:6" ht="25.5" x14ac:dyDescent="0.25">
      <c r="A50" s="48" t="s">
        <v>41</v>
      </c>
      <c r="B50" s="49" t="s">
        <v>30</v>
      </c>
      <c r="C50" s="49" t="s">
        <v>31</v>
      </c>
      <c r="D50" s="48" t="s">
        <v>18</v>
      </c>
      <c r="E50" s="49" t="s">
        <v>19</v>
      </c>
      <c r="F50" s="48" t="s">
        <v>20</v>
      </c>
    </row>
    <row r="51" spans="1:6" x14ac:dyDescent="0.25">
      <c r="A51" s="20" t="s">
        <v>75</v>
      </c>
      <c r="B51" s="16" t="s">
        <v>94</v>
      </c>
      <c r="C51" s="119">
        <v>1</v>
      </c>
      <c r="D51" s="5" t="s">
        <v>76</v>
      </c>
      <c r="E51" s="119">
        <v>4000</v>
      </c>
      <c r="F51" s="119">
        <f t="shared" ref="F51:F52" si="2">(C51*E51)</f>
        <v>4000</v>
      </c>
    </row>
    <row r="52" spans="1:6" x14ac:dyDescent="0.25">
      <c r="A52" s="20" t="s">
        <v>66</v>
      </c>
      <c r="B52" s="16" t="s">
        <v>94</v>
      </c>
      <c r="C52" s="119">
        <v>110</v>
      </c>
      <c r="D52" s="5" t="s">
        <v>76</v>
      </c>
      <c r="E52" s="119">
        <v>240</v>
      </c>
      <c r="F52" s="119">
        <f t="shared" si="2"/>
        <v>26400</v>
      </c>
    </row>
    <row r="53" spans="1:6" x14ac:dyDescent="0.25">
      <c r="A53" s="51" t="s">
        <v>42</v>
      </c>
      <c r="B53" s="52"/>
      <c r="C53" s="122"/>
      <c r="D53" s="122"/>
      <c r="E53" s="122"/>
      <c r="F53" s="123">
        <f>SUM(F51:F52)</f>
        <v>30400</v>
      </c>
    </row>
    <row r="54" spans="1:6" x14ac:dyDescent="0.25">
      <c r="A54" s="53"/>
      <c r="B54" s="53"/>
      <c r="C54" s="53"/>
      <c r="D54" s="53"/>
      <c r="E54" s="54"/>
      <c r="F54" s="54"/>
    </row>
    <row r="55" spans="1:6" x14ac:dyDescent="0.25">
      <c r="A55" s="55" t="s">
        <v>43</v>
      </c>
      <c r="B55" s="56"/>
      <c r="C55" s="56"/>
      <c r="D55" s="56"/>
      <c r="E55" s="56"/>
      <c r="F55" s="57">
        <f>F24+F29+F35+F47+F53</f>
        <v>1049400</v>
      </c>
    </row>
    <row r="56" spans="1:6" x14ac:dyDescent="0.25">
      <c r="A56" s="58" t="s">
        <v>44</v>
      </c>
      <c r="B56" s="59"/>
      <c r="C56" s="59"/>
      <c r="D56" s="59"/>
      <c r="E56" s="59"/>
      <c r="F56" s="60">
        <f>F55*0.05</f>
        <v>52470</v>
      </c>
    </row>
    <row r="57" spans="1:6" x14ac:dyDescent="0.25">
      <c r="A57" s="61" t="s">
        <v>45</v>
      </c>
      <c r="B57" s="62"/>
      <c r="C57" s="62"/>
      <c r="D57" s="62"/>
      <c r="E57" s="62"/>
      <c r="F57" s="63">
        <f>F56+F55</f>
        <v>1101870</v>
      </c>
    </row>
    <row r="58" spans="1:6" x14ac:dyDescent="0.25">
      <c r="A58" s="58" t="s">
        <v>46</v>
      </c>
      <c r="B58" s="59"/>
      <c r="C58" s="59"/>
      <c r="D58" s="59"/>
      <c r="E58" s="59"/>
      <c r="F58" s="60">
        <f>F12</f>
        <v>1500000</v>
      </c>
    </row>
    <row r="59" spans="1:6" x14ac:dyDescent="0.25">
      <c r="A59" s="64" t="s">
        <v>47</v>
      </c>
      <c r="B59" s="65"/>
      <c r="C59" s="65"/>
      <c r="D59" s="65"/>
      <c r="E59" s="65"/>
      <c r="F59" s="121">
        <f>F58-F57</f>
        <v>398130</v>
      </c>
    </row>
    <row r="60" spans="1:6" x14ac:dyDescent="0.25">
      <c r="A60" s="66" t="s">
        <v>87</v>
      </c>
      <c r="B60" s="67"/>
      <c r="C60" s="67"/>
      <c r="D60" s="67"/>
      <c r="E60" s="67"/>
      <c r="F60" s="68"/>
    </row>
    <row r="61" spans="1:6" ht="15.75" thickBot="1" x14ac:dyDescent="0.3">
      <c r="A61" s="69"/>
      <c r="B61" s="67"/>
      <c r="C61" s="67"/>
      <c r="D61" s="67"/>
      <c r="E61" s="67"/>
      <c r="F61" s="68"/>
    </row>
    <row r="62" spans="1:6" x14ac:dyDescent="0.25">
      <c r="A62" s="70" t="s">
        <v>88</v>
      </c>
      <c r="B62" s="71"/>
      <c r="C62" s="71"/>
      <c r="D62" s="71"/>
      <c r="E62" s="72"/>
      <c r="F62" s="68"/>
    </row>
    <row r="63" spans="1:6" x14ac:dyDescent="0.25">
      <c r="A63" s="73" t="s">
        <v>48</v>
      </c>
      <c r="B63" s="74"/>
      <c r="C63" s="74"/>
      <c r="D63" s="74"/>
      <c r="E63" s="75"/>
      <c r="F63" s="68"/>
    </row>
    <row r="64" spans="1:6" x14ac:dyDescent="0.25">
      <c r="A64" s="73" t="s">
        <v>49</v>
      </c>
      <c r="B64" s="74"/>
      <c r="C64" s="74"/>
      <c r="D64" s="74"/>
      <c r="E64" s="75"/>
      <c r="F64" s="68"/>
    </row>
    <row r="65" spans="1:6" x14ac:dyDescent="0.25">
      <c r="A65" s="73" t="s">
        <v>50</v>
      </c>
      <c r="B65" s="74"/>
      <c r="C65" s="74"/>
      <c r="D65" s="74"/>
      <c r="E65" s="75"/>
      <c r="F65" s="68"/>
    </row>
    <row r="66" spans="1:6" x14ac:dyDescent="0.25">
      <c r="A66" s="73" t="s">
        <v>51</v>
      </c>
      <c r="B66" s="74"/>
      <c r="C66" s="74"/>
      <c r="D66" s="74"/>
      <c r="E66" s="75"/>
      <c r="F66" s="68"/>
    </row>
    <row r="67" spans="1:6" x14ac:dyDescent="0.25">
      <c r="A67" s="73" t="s">
        <v>52</v>
      </c>
      <c r="B67" s="74"/>
      <c r="C67" s="74"/>
      <c r="D67" s="74"/>
      <c r="E67" s="75"/>
      <c r="F67" s="68"/>
    </row>
    <row r="68" spans="1:6" ht="15.75" thickBot="1" x14ac:dyDescent="0.3">
      <c r="A68" s="76" t="s">
        <v>53</v>
      </c>
      <c r="B68" s="77"/>
      <c r="C68" s="77"/>
      <c r="D68" s="77"/>
      <c r="E68" s="78"/>
      <c r="F68" s="68"/>
    </row>
    <row r="69" spans="1:6" x14ac:dyDescent="0.25">
      <c r="A69" s="69"/>
      <c r="B69" s="74"/>
      <c r="C69" s="74"/>
      <c r="D69" s="74"/>
      <c r="E69" s="74"/>
      <c r="F69" s="68"/>
    </row>
    <row r="70" spans="1:6" ht="15.75" thickBot="1" x14ac:dyDescent="0.3">
      <c r="A70" s="126" t="s">
        <v>54</v>
      </c>
      <c r="B70" s="127"/>
      <c r="C70" s="79"/>
      <c r="D70" s="80"/>
      <c r="E70" s="80"/>
      <c r="F70" s="68"/>
    </row>
    <row r="71" spans="1:6" x14ac:dyDescent="0.25">
      <c r="A71" s="81" t="s">
        <v>41</v>
      </c>
      <c r="B71" s="82" t="s">
        <v>95</v>
      </c>
      <c r="C71" s="83" t="s">
        <v>55</v>
      </c>
      <c r="D71" s="80"/>
      <c r="E71" s="80"/>
      <c r="F71" s="68"/>
    </row>
    <row r="72" spans="1:6" x14ac:dyDescent="0.25">
      <c r="A72" s="84" t="s">
        <v>56</v>
      </c>
      <c r="B72" s="85">
        <f>F24</f>
        <v>198000</v>
      </c>
      <c r="C72" s="86">
        <f>(B72/B78)</f>
        <v>0.17969451931716082</v>
      </c>
      <c r="D72" s="80"/>
      <c r="E72" s="80"/>
      <c r="F72" s="68"/>
    </row>
    <row r="73" spans="1:6" x14ac:dyDescent="0.25">
      <c r="A73" s="84" t="s">
        <v>57</v>
      </c>
      <c r="B73" s="87">
        <v>0</v>
      </c>
      <c r="C73" s="86">
        <v>0</v>
      </c>
      <c r="D73" s="80"/>
      <c r="E73" s="80"/>
      <c r="F73" s="68"/>
    </row>
    <row r="74" spans="1:6" x14ac:dyDescent="0.25">
      <c r="A74" s="84" t="s">
        <v>58</v>
      </c>
      <c r="B74" s="85">
        <f>F35</f>
        <v>85000</v>
      </c>
      <c r="C74" s="86">
        <f>(B74/B78)</f>
        <v>7.7141586575548843E-2</v>
      </c>
      <c r="D74" s="80"/>
      <c r="E74" s="80"/>
      <c r="F74" s="68"/>
    </row>
    <row r="75" spans="1:6" x14ac:dyDescent="0.25">
      <c r="A75" s="84" t="s">
        <v>29</v>
      </c>
      <c r="B75" s="85">
        <f>F47</f>
        <v>736000</v>
      </c>
      <c r="C75" s="86">
        <f>(B75/B78)</f>
        <v>0.66795538493651696</v>
      </c>
      <c r="D75" s="80"/>
      <c r="E75" s="80"/>
      <c r="F75" s="68"/>
    </row>
    <row r="76" spans="1:6" x14ac:dyDescent="0.25">
      <c r="A76" s="84" t="s">
        <v>59</v>
      </c>
      <c r="B76" s="88">
        <f>F53</f>
        <v>30400</v>
      </c>
      <c r="C76" s="86">
        <f>(B76/B78)</f>
        <v>2.7589461551725702E-2</v>
      </c>
      <c r="D76" s="89"/>
      <c r="E76" s="89"/>
      <c r="F76" s="68"/>
    </row>
    <row r="77" spans="1:6" x14ac:dyDescent="0.25">
      <c r="A77" s="84" t="s">
        <v>60</v>
      </c>
      <c r="B77" s="88">
        <f>F56</f>
        <v>52470</v>
      </c>
      <c r="C77" s="86">
        <f>(B77/B78)</f>
        <v>4.7619047619047616E-2</v>
      </c>
      <c r="D77" s="89"/>
      <c r="E77" s="89"/>
      <c r="F77" s="68"/>
    </row>
    <row r="78" spans="1:6" ht="15.75" thickBot="1" x14ac:dyDescent="0.3">
      <c r="A78" s="90" t="s">
        <v>61</v>
      </c>
      <c r="B78" s="91">
        <f>SUM(B72:B77)</f>
        <v>1101870</v>
      </c>
      <c r="C78" s="92">
        <f>SUM(C72:C77)</f>
        <v>1</v>
      </c>
      <c r="D78" s="89"/>
      <c r="E78" s="89"/>
      <c r="F78" s="68"/>
    </row>
    <row r="79" spans="1:6" x14ac:dyDescent="0.25">
      <c r="A79" s="69"/>
      <c r="B79" s="67"/>
      <c r="C79" s="67"/>
      <c r="D79" s="67"/>
      <c r="E79" s="67"/>
      <c r="F79" s="68"/>
    </row>
    <row r="80" spans="1:6" x14ac:dyDescent="0.25">
      <c r="A80" s="23"/>
      <c r="B80" s="67"/>
      <c r="C80" s="67"/>
      <c r="D80" s="67"/>
      <c r="E80" s="67"/>
      <c r="F80" s="68"/>
    </row>
    <row r="81" spans="1:6" ht="15.75" thickBot="1" x14ac:dyDescent="0.3">
      <c r="A81" s="93"/>
      <c r="B81" s="94" t="s">
        <v>92</v>
      </c>
      <c r="C81" s="95"/>
      <c r="D81" s="96"/>
      <c r="E81" s="97"/>
      <c r="F81" s="68"/>
    </row>
    <row r="82" spans="1:6" x14ac:dyDescent="0.25">
      <c r="A82" s="98" t="s">
        <v>96</v>
      </c>
      <c r="B82" s="103">
        <v>4500</v>
      </c>
      <c r="C82" s="103">
        <v>5000</v>
      </c>
      <c r="D82" s="104">
        <v>5500</v>
      </c>
      <c r="E82" s="99"/>
      <c r="F82" s="100"/>
    </row>
    <row r="83" spans="1:6" ht="15.75" thickBot="1" x14ac:dyDescent="0.3">
      <c r="A83" s="90" t="s">
        <v>83</v>
      </c>
      <c r="B83" s="91">
        <f>(F57/B82)</f>
        <v>244.86</v>
      </c>
      <c r="C83" s="91">
        <f>(F57/C82)</f>
        <v>220.374</v>
      </c>
      <c r="D83" s="101">
        <f>(F57/D82)</f>
        <v>200.34</v>
      </c>
      <c r="E83" s="99"/>
      <c r="F83" s="100"/>
    </row>
    <row r="84" spans="1:6" x14ac:dyDescent="0.25">
      <c r="A84" s="66" t="s">
        <v>62</v>
      </c>
      <c r="B84" s="74"/>
      <c r="C84" s="74"/>
      <c r="D84" s="74"/>
      <c r="E84" s="74"/>
      <c r="F84" s="74"/>
    </row>
    <row r="85" spans="1:6" x14ac:dyDescent="0.25">
      <c r="A85" s="102"/>
      <c r="B85" s="102"/>
      <c r="C85" s="102"/>
      <c r="D85" s="102"/>
      <c r="E85" s="102"/>
      <c r="F85" s="102"/>
    </row>
  </sheetData>
  <mergeCells count="8">
    <mergeCell ref="A17:F17"/>
    <mergeCell ref="A70:B70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2022-03-24T18:48:57Z</cp:lastPrinted>
  <dcterms:created xsi:type="dcterms:W3CDTF">2020-11-27T12:49:26Z</dcterms:created>
  <dcterms:modified xsi:type="dcterms:W3CDTF">2022-06-20T19:24:31Z</dcterms:modified>
</cp:coreProperties>
</file>