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45" yWindow="2910" windowWidth="19170" windowHeight="11520"/>
  </bookViews>
  <sheets>
    <sheet name="AVEN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C83" i="1"/>
  <c r="D83" i="1"/>
  <c r="C74" i="1"/>
  <c r="C73" i="1"/>
  <c r="C72" i="1"/>
  <c r="G22" i="1"/>
  <c r="G52" i="1"/>
  <c r="G47" i="1"/>
  <c r="G45" i="1"/>
  <c r="G44" i="1"/>
  <c r="G43" i="1"/>
  <c r="G42" i="1"/>
  <c r="G40" i="1"/>
  <c r="G35" i="1"/>
  <c r="G34" i="1"/>
  <c r="G33" i="1"/>
  <c r="G32" i="1"/>
  <c r="G31" i="1"/>
  <c r="G21" i="1"/>
  <c r="G27" i="1" l="1"/>
  <c r="G53" i="1"/>
  <c r="C76" i="1" s="1"/>
  <c r="G12" i="1"/>
  <c r="G58" i="1" s="1"/>
  <c r="G48" i="1" l="1"/>
  <c r="C75" i="1" s="1"/>
  <c r="G36" i="1"/>
  <c r="G55" i="1" l="1"/>
  <c r="G56" i="1" s="1"/>
  <c r="G57" i="1" l="1"/>
  <c r="G59" i="1" s="1"/>
  <c r="C77" i="1"/>
  <c r="C78" i="1" l="1"/>
  <c r="D77" i="1" s="1"/>
  <c r="D75" i="1" l="1"/>
  <c r="D72" i="1"/>
  <c r="D76" i="1"/>
  <c r="D74" i="1"/>
  <c r="D78" i="1" l="1"/>
</calcChain>
</file>

<file path=xl/sharedStrings.xml><?xml version="1.0" encoding="utf-8"?>
<sst xmlns="http://schemas.openxmlformats.org/spreadsheetml/2006/main" count="134" uniqueCount="92">
  <si>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</si>
  <si>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</si>
  <si>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</si>
  <si>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</si>
  <si>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</si>
  <si>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</si>
  <si>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</si>
  <si>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</si>
  <si>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</si>
  <si>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</si>
  <si>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</si>
  <si>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</si>
  <si>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</si>
  <si>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</si>
  <si>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</si>
  <si>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</si>
  <si>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</si>
  <si>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</si>
  <si>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</si>
  <si>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</si>
  <si>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</si>
  <si>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</si>
  <si>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</si>
  <si>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</si>
  <si>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</si>
  <si>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</si>
  <si>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</si>
  <si>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</si>
  <si>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</si>
  <si>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</si>
  <si>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</si>
  <si>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</si>
  <si>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</si>
  <si>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</si>
  <si>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</si>
  <si>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</si>
  <si>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</si>
  <si>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</si>
  <si>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</si>
  <si>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</si>
  <si>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</si>
  <si>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</si>
  <si>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</si>
  <si>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</si>
  <si>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</si>
  <si>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</si>
  <si>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</si>
  <si>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</si>
  <si>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</si>
  <si>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</si>
  <si>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</si>
  <si>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</si>
  <si>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</si>
  <si>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</si>
  <si>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</si>
  <si>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</si>
  <si>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</si>
  <si>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</si>
  <si>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</si>
  <si>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</si>
  <si>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AYSEN</t>
  </si>
  <si>
    <t>PRECIO ESPERADO ($)</t>
  </si>
  <si>
    <t>SFT</t>
  </si>
  <si>
    <t>RENDIMIENTO (KG/Há.)</t>
  </si>
  <si>
    <t>AVENA</t>
  </si>
  <si>
    <t>NEHUEN</t>
  </si>
  <si>
    <t>MERCADO LOCAL</t>
  </si>
  <si>
    <t>Cosecha</t>
  </si>
  <si>
    <t>ABRIL 2023</t>
  </si>
  <si>
    <t>Rendimiento (kg/hà)</t>
  </si>
  <si>
    <t>Costo unitario ($/kg) (*)</t>
  </si>
  <si>
    <t>no hay</t>
  </si>
  <si>
    <t>Puerto Aysén</t>
  </si>
  <si>
    <t>JH</t>
  </si>
  <si>
    <t>enero</t>
  </si>
  <si>
    <t>Arado</t>
  </si>
  <si>
    <t>Hr Maq</t>
  </si>
  <si>
    <t>Septiembre</t>
  </si>
  <si>
    <t>Rastraje</t>
  </si>
  <si>
    <t>Fertilización</t>
  </si>
  <si>
    <t>Octubre</t>
  </si>
  <si>
    <t>Siembra</t>
  </si>
  <si>
    <t>Mar-May</t>
  </si>
  <si>
    <t>KG</t>
  </si>
  <si>
    <t>Urea</t>
  </si>
  <si>
    <t>SC</t>
  </si>
  <si>
    <t>Muriato de Potasio</t>
  </si>
  <si>
    <t>Azufre</t>
  </si>
  <si>
    <t>Sacos</t>
  </si>
  <si>
    <t>Traslados internos</t>
  </si>
  <si>
    <t xml:space="preserve">Unidad 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</si>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</sst>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 &quot;* #,##0.00&quot; &quot;;&quot;-&quot;* #,##0.00&quot; &quot;;&quot; &quot;* &quot;-&quot;??&quot; &quot;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9" formatCode="_-* #,##0\ _€_-;\-* #,##0\ _€_-;_-* &quot;-&quot;??\ _€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name val="Calibri"/>
    </font>
    <font>
      <b/>
      <sz val="9"/>
      <name val="Calibri"/>
      <family val="2"/>
    </font>
    <font>
      <sz val="7"/>
      <name val="Calibri"/>
      <family val="2"/>
    </font>
    <font>
      <b/>
      <sz val="7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43" fontId="18" fillId="0" borderId="0" applyFont="0" applyFill="0" applyBorder="0" applyAlignment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right" vertical="center"/>
    </xf>
    <xf numFmtId="49" fontId="20" fillId="0" borderId="6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left" vertical="center"/>
    </xf>
    <xf numFmtId="0" fontId="21" fillId="0" borderId="56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169" fontId="21" fillId="0" borderId="56" xfId="1" applyNumberFormat="1" applyFont="1" applyFill="1" applyBorder="1" applyAlignment="1">
      <alignment horizontal="right" vertical="center" wrapText="1"/>
    </xf>
    <xf numFmtId="0" fontId="22" fillId="0" borderId="56" xfId="0" applyFont="1" applyFill="1" applyBorder="1" applyAlignment="1">
      <alignment horizontal="left" vertical="center"/>
    </xf>
    <xf numFmtId="0" fontId="21" fillId="0" borderId="56" xfId="0" applyFont="1" applyFill="1" applyBorder="1" applyAlignment="1">
      <alignment vertical="center"/>
    </xf>
    <xf numFmtId="169" fontId="21" fillId="0" borderId="56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61" workbookViewId="0">
      <selection activeCell="E84" sqref="E8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64</v>
      </c>
      <c r="D9" s="8"/>
      <c r="E9" s="130" t="s">
        <v>63</v>
      </c>
      <c r="F9" s="131"/>
      <c r="G9" s="9">
        <v>3600</v>
      </c>
    </row>
    <row r="10" spans="1:7" ht="38.25" customHeight="1" x14ac:dyDescent="0.25">
      <c r="A10" s="5"/>
      <c r="B10" s="10" t="s">
        <v>1</v>
      </c>
      <c r="C10" s="11" t="s">
        <v>65</v>
      </c>
      <c r="D10" s="12"/>
      <c r="E10" s="128" t="s">
        <v>2</v>
      </c>
      <c r="F10" s="129"/>
      <c r="G10" s="13" t="s">
        <v>68</v>
      </c>
    </row>
    <row r="11" spans="1:7" ht="18" customHeight="1" x14ac:dyDescent="0.25">
      <c r="A11" s="5"/>
      <c r="B11" s="10" t="s">
        <v>3</v>
      </c>
      <c r="C11" s="13" t="s">
        <v>4</v>
      </c>
      <c r="D11" s="12"/>
      <c r="E11" s="128" t="s">
        <v>61</v>
      </c>
      <c r="F11" s="129"/>
      <c r="G11" s="14">
        <v>540</v>
      </c>
    </row>
    <row r="12" spans="1:7" ht="11.25" customHeight="1" x14ac:dyDescent="0.25">
      <c r="A12" s="5"/>
      <c r="B12" s="10" t="s">
        <v>5</v>
      </c>
      <c r="C12" s="15" t="s">
        <v>60</v>
      </c>
      <c r="D12" s="12"/>
      <c r="E12" s="16" t="s">
        <v>6</v>
      </c>
      <c r="F12" s="17"/>
      <c r="G12" s="18">
        <f>(G9*G11)</f>
        <v>1944000</v>
      </c>
    </row>
    <row r="13" spans="1:7" ht="11.25" customHeight="1" x14ac:dyDescent="0.25">
      <c r="A13" s="5"/>
      <c r="B13" s="10" t="s">
        <v>7</v>
      </c>
      <c r="C13" s="136" t="s">
        <v>72</v>
      </c>
      <c r="D13" s="12"/>
      <c r="E13" s="128" t="s">
        <v>8</v>
      </c>
      <c r="F13" s="129"/>
      <c r="G13" s="13" t="s">
        <v>66</v>
      </c>
    </row>
    <row r="14" spans="1:7" ht="13.5" customHeight="1" x14ac:dyDescent="0.25">
      <c r="A14" s="5"/>
      <c r="B14" s="10" t="s">
        <v>9</v>
      </c>
      <c r="C14" s="136" t="s">
        <v>72</v>
      </c>
      <c r="D14" s="12"/>
      <c r="E14" s="128" t="s">
        <v>10</v>
      </c>
      <c r="F14" s="129"/>
      <c r="G14" s="13" t="s">
        <v>68</v>
      </c>
    </row>
    <row r="15" spans="1:7" ht="25.5" customHeight="1" x14ac:dyDescent="0.25">
      <c r="A15" s="5"/>
      <c r="B15" s="10" t="s">
        <v>11</v>
      </c>
      <c r="C15" s="19">
        <v>44713</v>
      </c>
      <c r="D15" s="12"/>
      <c r="E15" s="132" t="s">
        <v>12</v>
      </c>
      <c r="F15" s="133"/>
      <c r="G15" s="15" t="s">
        <v>71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34" t="s">
        <v>13</v>
      </c>
      <c r="C17" s="135"/>
      <c r="D17" s="135"/>
      <c r="E17" s="135"/>
      <c r="F17" s="135"/>
      <c r="G17" s="135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14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15</v>
      </c>
      <c r="C20" s="32" t="s">
        <v>16</v>
      </c>
      <c r="D20" s="32" t="s">
        <v>17</v>
      </c>
      <c r="E20" s="32" t="s">
        <v>18</v>
      </c>
      <c r="F20" s="32" t="s">
        <v>19</v>
      </c>
      <c r="G20" s="32" t="s">
        <v>20</v>
      </c>
    </row>
    <row r="21" spans="1:7" ht="24" customHeight="1" x14ac:dyDescent="0.25">
      <c r="A21" s="25"/>
      <c r="B21" s="137" t="s">
        <v>67</v>
      </c>
      <c r="C21" s="137" t="s">
        <v>73</v>
      </c>
      <c r="D21" s="138">
        <v>3</v>
      </c>
      <c r="E21" s="137" t="s">
        <v>74</v>
      </c>
      <c r="F21" s="138">
        <v>25000</v>
      </c>
      <c r="G21" s="138">
        <f>+F21*D21</f>
        <v>75000</v>
      </c>
    </row>
    <row r="22" spans="1:7" ht="12.75" customHeight="1" x14ac:dyDescent="0.25">
      <c r="A22" s="25"/>
      <c r="B22" s="33" t="s">
        <v>21</v>
      </c>
      <c r="C22" s="34"/>
      <c r="D22" s="34"/>
      <c r="E22" s="34"/>
      <c r="F22" s="35"/>
      <c r="G22" s="36">
        <f>+G21</f>
        <v>75000</v>
      </c>
    </row>
    <row r="23" spans="1:7" ht="25.5" customHeight="1" x14ac:dyDescent="0.25">
      <c r="A23" s="25"/>
      <c r="B23" s="26"/>
      <c r="C23" s="28"/>
      <c r="D23" s="28"/>
      <c r="E23" s="28"/>
      <c r="F23" s="37"/>
      <c r="G23" s="37"/>
    </row>
    <row r="24" spans="1:7" ht="12.75" customHeight="1" x14ac:dyDescent="0.25">
      <c r="A24" s="25"/>
      <c r="B24" s="38" t="s">
        <v>22</v>
      </c>
      <c r="C24" s="39"/>
      <c r="D24" s="40"/>
      <c r="E24" s="40"/>
      <c r="F24" s="41"/>
      <c r="G24" s="41"/>
    </row>
    <row r="25" spans="1:7" ht="24" x14ac:dyDescent="0.25">
      <c r="A25" s="25"/>
      <c r="B25" s="42" t="s">
        <v>15</v>
      </c>
      <c r="C25" s="43" t="s">
        <v>16</v>
      </c>
      <c r="D25" s="43" t="s">
        <v>17</v>
      </c>
      <c r="E25" s="42" t="s">
        <v>18</v>
      </c>
      <c r="F25" s="43" t="s">
        <v>19</v>
      </c>
      <c r="G25" s="42" t="s">
        <v>20</v>
      </c>
    </row>
    <row r="26" spans="1:7" ht="12" customHeight="1" x14ac:dyDescent="0.25">
      <c r="A26" s="2"/>
      <c r="B26" s="44"/>
      <c r="C26" s="45"/>
      <c r="D26" s="45"/>
      <c r="E26" s="45"/>
      <c r="F26" s="124"/>
      <c r="G26" s="124"/>
    </row>
    <row r="27" spans="1:7" ht="12" customHeight="1" x14ac:dyDescent="0.25">
      <c r="A27" s="5"/>
      <c r="B27" s="46" t="s">
        <v>23</v>
      </c>
      <c r="C27" s="47"/>
      <c r="D27" s="47"/>
      <c r="E27" s="47"/>
      <c r="F27" s="48"/>
      <c r="G27" s="125">
        <f>SUM(G26)</f>
        <v>0</v>
      </c>
    </row>
    <row r="28" spans="1:7" ht="24" customHeight="1" x14ac:dyDescent="0.25">
      <c r="A28" s="5"/>
      <c r="B28" s="49"/>
      <c r="C28" s="50"/>
      <c r="D28" s="50"/>
      <c r="E28" s="50"/>
      <c r="F28" s="51"/>
      <c r="G28" s="51"/>
    </row>
    <row r="29" spans="1:7" ht="12" customHeight="1" x14ac:dyDescent="0.25">
      <c r="A29" s="5"/>
      <c r="B29" s="38" t="s">
        <v>24</v>
      </c>
      <c r="C29" s="39"/>
      <c r="D29" s="40"/>
      <c r="E29" s="40"/>
      <c r="F29" s="41"/>
      <c r="G29" s="41"/>
    </row>
    <row r="30" spans="1:7" ht="12" customHeight="1" x14ac:dyDescent="0.25">
      <c r="A30" s="5"/>
      <c r="B30" s="52" t="s">
        <v>15</v>
      </c>
      <c r="C30" s="52" t="s">
        <v>16</v>
      </c>
      <c r="D30" s="52" t="s">
        <v>17</v>
      </c>
      <c r="E30" s="52" t="s">
        <v>18</v>
      </c>
      <c r="F30" s="53" t="s">
        <v>19</v>
      </c>
      <c r="G30" s="52" t="s">
        <v>20</v>
      </c>
    </row>
    <row r="31" spans="1:7" ht="12" customHeight="1" x14ac:dyDescent="0.25">
      <c r="A31" s="2"/>
      <c r="B31" s="139" t="s">
        <v>75</v>
      </c>
      <c r="C31" s="140" t="s">
        <v>76</v>
      </c>
      <c r="D31" s="140">
        <v>2.5</v>
      </c>
      <c r="E31" s="141" t="s">
        <v>77</v>
      </c>
      <c r="F31" s="142">
        <v>30000</v>
      </c>
      <c r="G31" s="142">
        <f t="shared" ref="G31:G34" si="0">+D31*F31</f>
        <v>75000</v>
      </c>
    </row>
    <row r="32" spans="1:7" ht="12" customHeight="1" x14ac:dyDescent="0.25">
      <c r="A32" s="5"/>
      <c r="B32" s="139" t="s">
        <v>78</v>
      </c>
      <c r="C32" s="140" t="s">
        <v>76</v>
      </c>
      <c r="D32" s="140">
        <v>4.5</v>
      </c>
      <c r="E32" s="141" t="s">
        <v>77</v>
      </c>
      <c r="F32" s="142">
        <v>30000</v>
      </c>
      <c r="G32" s="142">
        <f t="shared" si="0"/>
        <v>135000</v>
      </c>
    </row>
    <row r="33" spans="1:11" ht="24" customHeight="1" x14ac:dyDescent="0.25">
      <c r="A33" s="5"/>
      <c r="B33" s="139" t="s">
        <v>79</v>
      </c>
      <c r="C33" s="140" t="s">
        <v>76</v>
      </c>
      <c r="D33" s="140">
        <v>0.5</v>
      </c>
      <c r="E33" s="141" t="s">
        <v>80</v>
      </c>
      <c r="F33" s="142">
        <v>30000</v>
      </c>
      <c r="G33" s="142">
        <f t="shared" si="0"/>
        <v>15000</v>
      </c>
    </row>
    <row r="34" spans="1:11" ht="12.75" customHeight="1" x14ac:dyDescent="0.25">
      <c r="A34" s="25"/>
      <c r="B34" s="139" t="s">
        <v>81</v>
      </c>
      <c r="C34" s="140" t="s">
        <v>76</v>
      </c>
      <c r="D34" s="140">
        <v>1.5</v>
      </c>
      <c r="E34" s="141" t="s">
        <v>80</v>
      </c>
      <c r="F34" s="142">
        <v>30000</v>
      </c>
      <c r="G34" s="142">
        <f t="shared" si="0"/>
        <v>45000</v>
      </c>
    </row>
    <row r="35" spans="1:11" ht="12.75" customHeight="1" x14ac:dyDescent="0.25">
      <c r="A35" s="25"/>
      <c r="B35" s="139" t="s">
        <v>67</v>
      </c>
      <c r="C35" s="140" t="s">
        <v>76</v>
      </c>
      <c r="D35" s="140">
        <v>3</v>
      </c>
      <c r="E35" s="141" t="s">
        <v>82</v>
      </c>
      <c r="F35" s="142">
        <v>45000</v>
      </c>
      <c r="G35" s="142">
        <f>+D35*F35</f>
        <v>135000</v>
      </c>
    </row>
    <row r="36" spans="1:11" ht="25.5" customHeight="1" x14ac:dyDescent="0.25">
      <c r="A36" s="25"/>
      <c r="B36" s="54" t="s">
        <v>25</v>
      </c>
      <c r="C36" s="55"/>
      <c r="D36" s="55"/>
      <c r="E36" s="55"/>
      <c r="F36" s="56"/>
      <c r="G36" s="57">
        <f>SUM(G31:G35)</f>
        <v>405000</v>
      </c>
    </row>
    <row r="37" spans="1:11" ht="25.5" customHeight="1" x14ac:dyDescent="0.25">
      <c r="A37" s="25"/>
      <c r="B37" s="49"/>
      <c r="C37" s="50"/>
      <c r="D37" s="50"/>
      <c r="E37" s="50"/>
      <c r="F37" s="51"/>
      <c r="G37" s="51"/>
    </row>
    <row r="38" spans="1:11" ht="25.5" customHeight="1" x14ac:dyDescent="0.25">
      <c r="A38" s="25"/>
      <c r="B38" s="38" t="s">
        <v>26</v>
      </c>
      <c r="C38" s="39"/>
      <c r="D38" s="40"/>
      <c r="E38" s="40"/>
      <c r="F38" s="41"/>
      <c r="G38" s="41"/>
    </row>
    <row r="39" spans="1:11" ht="24" x14ac:dyDescent="0.25">
      <c r="A39" s="25"/>
      <c r="B39" s="53" t="s">
        <v>27</v>
      </c>
      <c r="C39" s="53" t="s">
        <v>28</v>
      </c>
      <c r="D39" s="53" t="s">
        <v>29</v>
      </c>
      <c r="E39" s="53" t="s">
        <v>18</v>
      </c>
      <c r="F39" s="53" t="s">
        <v>19</v>
      </c>
      <c r="G39" s="53" t="s">
        <v>20</v>
      </c>
    </row>
    <row r="40" spans="1:11" ht="12.75" customHeight="1" x14ac:dyDescent="0.25">
      <c r="A40" s="25"/>
      <c r="B40" s="143" t="s">
        <v>30</v>
      </c>
      <c r="C40" s="140" t="s">
        <v>83</v>
      </c>
      <c r="D40" s="140">
        <v>120</v>
      </c>
      <c r="E40" s="141" t="s">
        <v>77</v>
      </c>
      <c r="F40" s="142">
        <v>1059</v>
      </c>
      <c r="G40" s="142">
        <f t="shared" ref="G40:G45" si="1">+D40*F40</f>
        <v>127080</v>
      </c>
    </row>
    <row r="41" spans="1:11" ht="12.75" customHeight="1" x14ac:dyDescent="0.25">
      <c r="A41" s="25"/>
      <c r="B41" s="143" t="s">
        <v>31</v>
      </c>
      <c r="C41" s="140"/>
      <c r="D41" s="140"/>
      <c r="E41" s="140"/>
      <c r="F41" s="142"/>
      <c r="G41" s="142"/>
    </row>
    <row r="42" spans="1:11" ht="25.5" customHeight="1" x14ac:dyDescent="0.25">
      <c r="A42" s="25"/>
      <c r="B42" s="139" t="s">
        <v>84</v>
      </c>
      <c r="C42" s="140" t="s">
        <v>85</v>
      </c>
      <c r="D42" s="140">
        <v>8</v>
      </c>
      <c r="E42" s="141" t="s">
        <v>77</v>
      </c>
      <c r="F42" s="142">
        <v>40162</v>
      </c>
      <c r="G42" s="142">
        <f t="shared" si="1"/>
        <v>321296</v>
      </c>
    </row>
    <row r="43" spans="1:11" ht="12.75" customHeight="1" x14ac:dyDescent="0.25">
      <c r="A43" s="25"/>
      <c r="B43" s="139" t="s">
        <v>62</v>
      </c>
      <c r="C43" s="140" t="s">
        <v>85</v>
      </c>
      <c r="D43" s="140">
        <v>10</v>
      </c>
      <c r="E43" s="141" t="s">
        <v>77</v>
      </c>
      <c r="F43" s="142">
        <v>37188</v>
      </c>
      <c r="G43" s="142">
        <f t="shared" si="1"/>
        <v>371880</v>
      </c>
    </row>
    <row r="44" spans="1:11" ht="12.75" customHeight="1" x14ac:dyDescent="0.25">
      <c r="A44" s="5"/>
      <c r="B44" s="139" t="s">
        <v>86</v>
      </c>
      <c r="C44" s="140" t="s">
        <v>85</v>
      </c>
      <c r="D44" s="140">
        <v>4</v>
      </c>
      <c r="E44" s="141" t="s">
        <v>77</v>
      </c>
      <c r="F44" s="142">
        <v>37188</v>
      </c>
      <c r="G44" s="142">
        <f t="shared" si="1"/>
        <v>148752</v>
      </c>
    </row>
    <row r="45" spans="1:11" ht="12" customHeight="1" x14ac:dyDescent="0.25">
      <c r="A45" s="2"/>
      <c r="B45" s="139" t="s">
        <v>87</v>
      </c>
      <c r="C45" s="140" t="s">
        <v>85</v>
      </c>
      <c r="D45" s="140">
        <v>2</v>
      </c>
      <c r="E45" s="141" t="s">
        <v>77</v>
      </c>
      <c r="F45" s="142">
        <v>26477</v>
      </c>
      <c r="G45" s="142">
        <f t="shared" si="1"/>
        <v>52954</v>
      </c>
    </row>
    <row r="46" spans="1:11" ht="12" customHeight="1" x14ac:dyDescent="0.25">
      <c r="A46" s="5"/>
      <c r="B46" s="143" t="s">
        <v>33</v>
      </c>
      <c r="C46" s="140"/>
      <c r="D46" s="140"/>
      <c r="E46" s="140"/>
      <c r="F46" s="142"/>
      <c r="G46" s="142"/>
    </row>
    <row r="47" spans="1:11" ht="12" customHeight="1" x14ac:dyDescent="0.25">
      <c r="A47" s="5"/>
      <c r="B47" s="144" t="s">
        <v>88</v>
      </c>
      <c r="C47" s="140" t="s">
        <v>16</v>
      </c>
      <c r="D47" s="140">
        <v>150</v>
      </c>
      <c r="E47" s="141" t="s">
        <v>77</v>
      </c>
      <c r="F47" s="142">
        <v>219</v>
      </c>
      <c r="G47" s="142">
        <f>+D47*F47</f>
        <v>32850</v>
      </c>
    </row>
    <row r="48" spans="1:11" ht="24" customHeight="1" x14ac:dyDescent="0.25">
      <c r="A48" s="5"/>
      <c r="B48" s="58" t="s">
        <v>32</v>
      </c>
      <c r="C48" s="59"/>
      <c r="D48" s="59"/>
      <c r="E48" s="59"/>
      <c r="F48" s="60"/>
      <c r="G48" s="61">
        <f>SUM(G40:G47)</f>
        <v>1054812</v>
      </c>
      <c r="K48" s="123"/>
    </row>
    <row r="49" spans="1:11" ht="12.75" customHeight="1" x14ac:dyDescent="0.25">
      <c r="A49" s="25"/>
      <c r="B49" s="49"/>
      <c r="C49" s="50"/>
      <c r="D49" s="50"/>
      <c r="E49" s="62"/>
      <c r="F49" s="51"/>
      <c r="G49" s="51"/>
      <c r="K49" s="123"/>
    </row>
    <row r="50" spans="1:11" ht="12.75" customHeight="1" x14ac:dyDescent="0.25">
      <c r="A50" s="25"/>
      <c r="B50" s="38" t="s">
        <v>33</v>
      </c>
      <c r="C50" s="39"/>
      <c r="D50" s="40"/>
      <c r="E50" s="40"/>
      <c r="F50" s="41"/>
      <c r="G50" s="41"/>
    </row>
    <row r="51" spans="1:11" ht="24" x14ac:dyDescent="0.25">
      <c r="A51" s="25"/>
      <c r="B51" s="52" t="s">
        <v>34</v>
      </c>
      <c r="C51" s="53" t="s">
        <v>28</v>
      </c>
      <c r="D51" s="53" t="s">
        <v>29</v>
      </c>
      <c r="E51" s="52" t="s">
        <v>18</v>
      </c>
      <c r="F51" s="53" t="s">
        <v>19</v>
      </c>
      <c r="G51" s="52" t="s">
        <v>20</v>
      </c>
    </row>
    <row r="52" spans="1:11" ht="12.75" customHeight="1" x14ac:dyDescent="0.25">
      <c r="A52" s="25"/>
      <c r="B52" s="139" t="s">
        <v>89</v>
      </c>
      <c r="C52" s="140" t="s">
        <v>90</v>
      </c>
      <c r="D52" s="140">
        <v>1</v>
      </c>
      <c r="E52" s="140" t="s">
        <v>91</v>
      </c>
      <c r="F52" s="145">
        <v>95000</v>
      </c>
      <c r="G52" s="145">
        <f t="shared" ref="G52" si="2">+D52*F52</f>
        <v>95000</v>
      </c>
    </row>
    <row r="53" spans="1:11" ht="12.75" customHeight="1" x14ac:dyDescent="0.25">
      <c r="A53" s="25"/>
      <c r="B53" s="63" t="s">
        <v>35</v>
      </c>
      <c r="C53" s="64"/>
      <c r="D53" s="64"/>
      <c r="E53" s="64"/>
      <c r="F53" s="65"/>
      <c r="G53" s="66">
        <f>SUM(G52)</f>
        <v>95000</v>
      </c>
    </row>
    <row r="54" spans="1:11" ht="12.75" customHeight="1" x14ac:dyDescent="0.25">
      <c r="A54" s="25"/>
      <c r="B54" s="82"/>
      <c r="C54" s="82"/>
      <c r="D54" s="82"/>
      <c r="E54" s="82"/>
      <c r="F54" s="83"/>
      <c r="G54" s="83"/>
    </row>
    <row r="55" spans="1:11" ht="12.75" customHeight="1" x14ac:dyDescent="0.25">
      <c r="A55" s="25"/>
      <c r="B55" s="84" t="s">
        <v>36</v>
      </c>
      <c r="C55" s="85"/>
      <c r="D55" s="85"/>
      <c r="E55" s="85"/>
      <c r="F55" s="85"/>
      <c r="G55" s="86">
        <f>G22+G27+G36+G48+G53</f>
        <v>1629812</v>
      </c>
    </row>
    <row r="56" spans="1:11" ht="12.75" customHeight="1" x14ac:dyDescent="0.25">
      <c r="A56" s="25"/>
      <c r="B56" s="87" t="s">
        <v>37</v>
      </c>
      <c r="C56" s="68"/>
      <c r="D56" s="68"/>
      <c r="E56" s="68"/>
      <c r="F56" s="68"/>
      <c r="G56" s="88">
        <f>G55*0.05</f>
        <v>81490.600000000006</v>
      </c>
    </row>
    <row r="57" spans="1:11" ht="12.75" customHeight="1" x14ac:dyDescent="0.25">
      <c r="A57" s="25"/>
      <c r="B57" s="89" t="s">
        <v>38</v>
      </c>
      <c r="C57" s="67"/>
      <c r="D57" s="67"/>
      <c r="E57" s="67"/>
      <c r="F57" s="67"/>
      <c r="G57" s="90">
        <f>G56+G55</f>
        <v>1711302.6</v>
      </c>
    </row>
    <row r="58" spans="1:11" ht="12.75" customHeight="1" x14ac:dyDescent="0.25">
      <c r="A58" s="25"/>
      <c r="B58" s="87" t="s">
        <v>39</v>
      </c>
      <c r="C58" s="68"/>
      <c r="D58" s="68"/>
      <c r="E58" s="68"/>
      <c r="F58" s="68"/>
      <c r="G58" s="88">
        <f>G12</f>
        <v>1944000</v>
      </c>
    </row>
    <row r="59" spans="1:11" ht="13.5" customHeight="1" x14ac:dyDescent="0.25">
      <c r="A59" s="5"/>
      <c r="B59" s="91" t="s">
        <v>40</v>
      </c>
      <c r="C59" s="92"/>
      <c r="D59" s="92"/>
      <c r="E59" s="92"/>
      <c r="F59" s="92"/>
      <c r="G59" s="93">
        <f>G58-G57</f>
        <v>232697.39999999991</v>
      </c>
    </row>
    <row r="60" spans="1:11" ht="12" customHeight="1" x14ac:dyDescent="0.25">
      <c r="A60" s="2"/>
      <c r="B60" s="80" t="s">
        <v>41</v>
      </c>
      <c r="C60" s="81"/>
      <c r="D60" s="81"/>
      <c r="E60" s="81"/>
      <c r="F60" s="81"/>
      <c r="G60" s="76"/>
    </row>
    <row r="61" spans="1:11" ht="12" customHeight="1" thickBot="1" x14ac:dyDescent="0.3">
      <c r="A61" s="5"/>
      <c r="B61" s="94"/>
      <c r="C61" s="81"/>
      <c r="D61" s="81"/>
      <c r="E61" s="81"/>
      <c r="F61" s="81"/>
      <c r="G61" s="76"/>
    </row>
    <row r="62" spans="1:11" ht="24" customHeight="1" x14ac:dyDescent="0.25">
      <c r="A62" s="5"/>
      <c r="B62" s="106" t="s">
        <v>42</v>
      </c>
      <c r="C62" s="107"/>
      <c r="D62" s="107"/>
      <c r="E62" s="107"/>
      <c r="F62" s="108"/>
      <c r="G62" s="76"/>
    </row>
    <row r="63" spans="1:11" ht="12.75" customHeight="1" x14ac:dyDescent="0.25">
      <c r="A63" s="25"/>
      <c r="B63" s="109" t="s">
        <v>43</v>
      </c>
      <c r="C63" s="78"/>
      <c r="D63" s="78"/>
      <c r="E63" s="78"/>
      <c r="F63" s="110"/>
      <c r="G63" s="76"/>
    </row>
    <row r="64" spans="1:11" ht="13.5" customHeight="1" x14ac:dyDescent="0.25">
      <c r="A64" s="5"/>
      <c r="B64" s="109" t="s">
        <v>44</v>
      </c>
      <c r="C64" s="78"/>
      <c r="D64" s="78"/>
      <c r="E64" s="78"/>
      <c r="F64" s="110"/>
      <c r="G64" s="76"/>
    </row>
    <row r="65" spans="1:7" ht="12" customHeight="1" x14ac:dyDescent="0.25">
      <c r="A65" s="2"/>
      <c r="B65" s="109" t="s">
        <v>45</v>
      </c>
      <c r="C65" s="78"/>
      <c r="D65" s="78"/>
      <c r="E65" s="78"/>
      <c r="F65" s="110"/>
      <c r="G65" s="76"/>
    </row>
    <row r="66" spans="1:7" ht="12" customHeight="1" x14ac:dyDescent="0.25">
      <c r="A66" s="79"/>
      <c r="B66" s="109" t="s">
        <v>46</v>
      </c>
      <c r="C66" s="78"/>
      <c r="D66" s="78"/>
      <c r="E66" s="78"/>
      <c r="F66" s="110"/>
      <c r="G66" s="76"/>
    </row>
    <row r="67" spans="1:7" ht="12" customHeight="1" x14ac:dyDescent="0.25">
      <c r="A67" s="79"/>
      <c r="B67" s="109" t="s">
        <v>47</v>
      </c>
      <c r="C67" s="78"/>
      <c r="D67" s="78"/>
      <c r="E67" s="78"/>
      <c r="F67" s="110"/>
      <c r="G67" s="76"/>
    </row>
    <row r="68" spans="1:7" ht="12" customHeight="1" thickBot="1" x14ac:dyDescent="0.3">
      <c r="A68" s="79"/>
      <c r="B68" s="111" t="s">
        <v>48</v>
      </c>
      <c r="C68" s="112"/>
      <c r="D68" s="112"/>
      <c r="E68" s="112"/>
      <c r="F68" s="113"/>
      <c r="G68" s="76"/>
    </row>
    <row r="69" spans="1:7" ht="12" customHeight="1" x14ac:dyDescent="0.25">
      <c r="A69" s="79"/>
      <c r="B69" s="104"/>
      <c r="C69" s="78"/>
      <c r="D69" s="78"/>
      <c r="E69" s="78"/>
      <c r="F69" s="78"/>
      <c r="G69" s="76"/>
    </row>
    <row r="70" spans="1:7" ht="12" customHeight="1" thickBot="1" x14ac:dyDescent="0.3">
      <c r="A70" s="79"/>
      <c r="B70" s="126" t="s">
        <v>49</v>
      </c>
      <c r="C70" s="127"/>
      <c r="D70" s="103"/>
      <c r="E70" s="70"/>
      <c r="F70" s="70"/>
      <c r="G70" s="76"/>
    </row>
    <row r="71" spans="1:7" ht="12" customHeight="1" x14ac:dyDescent="0.25">
      <c r="A71" s="79"/>
      <c r="B71" s="96" t="s">
        <v>34</v>
      </c>
      <c r="C71" s="71" t="s">
        <v>50</v>
      </c>
      <c r="D71" s="97" t="s">
        <v>51</v>
      </c>
      <c r="E71" s="70"/>
      <c r="F71" s="70"/>
      <c r="G71" s="76"/>
    </row>
    <row r="72" spans="1:7" ht="12.75" customHeight="1" x14ac:dyDescent="0.25">
      <c r="A72" s="79"/>
      <c r="B72" s="98" t="s">
        <v>52</v>
      </c>
      <c r="C72" s="72">
        <f>+G22</f>
        <v>75000</v>
      </c>
      <c r="D72" s="99">
        <f>(C72/C78)</f>
        <v>4.3826264273776006E-2</v>
      </c>
      <c r="E72" s="70"/>
      <c r="F72" s="70"/>
      <c r="G72" s="76"/>
    </row>
    <row r="73" spans="1:7" ht="12" customHeight="1" x14ac:dyDescent="0.25">
      <c r="A73" s="79"/>
      <c r="B73" s="98" t="s">
        <v>53</v>
      </c>
      <c r="C73" s="72">
        <f>+G27</f>
        <v>0</v>
      </c>
      <c r="D73" s="99">
        <v>0</v>
      </c>
      <c r="E73" s="70"/>
      <c r="F73" s="70"/>
      <c r="G73" s="76"/>
    </row>
    <row r="74" spans="1:7" ht="12" customHeight="1" x14ac:dyDescent="0.25">
      <c r="A74" s="79"/>
      <c r="B74" s="98" t="s">
        <v>54</v>
      </c>
      <c r="C74" s="72">
        <f>+G36</f>
        <v>405000</v>
      </c>
      <c r="D74" s="99">
        <f>(C74/C78)</f>
        <v>0.23666182707839045</v>
      </c>
      <c r="E74" s="70"/>
      <c r="F74" s="70"/>
      <c r="G74" s="76"/>
    </row>
    <row r="75" spans="1:7" ht="12" customHeight="1" x14ac:dyDescent="0.25">
      <c r="A75" s="79"/>
      <c r="B75" s="98" t="s">
        <v>27</v>
      </c>
      <c r="C75" s="72">
        <f>+G48</f>
        <v>1054812</v>
      </c>
      <c r="D75" s="99">
        <f>(C75/C78)</f>
        <v>0.61637959294866962</v>
      </c>
      <c r="E75" s="70"/>
      <c r="F75" s="70"/>
      <c r="G75" s="76"/>
    </row>
    <row r="76" spans="1:7" ht="12" customHeight="1" x14ac:dyDescent="0.25">
      <c r="A76" s="79"/>
      <c r="B76" s="98" t="s">
        <v>55</v>
      </c>
      <c r="C76" s="73">
        <f>+G53</f>
        <v>95000</v>
      </c>
      <c r="D76" s="99">
        <f>(C76/C78)</f>
        <v>5.5513268080116279E-2</v>
      </c>
      <c r="E76" s="75"/>
      <c r="F76" s="75"/>
      <c r="G76" s="76"/>
    </row>
    <row r="77" spans="1:7" ht="12" customHeight="1" x14ac:dyDescent="0.25">
      <c r="A77" s="79"/>
      <c r="B77" s="98" t="s">
        <v>56</v>
      </c>
      <c r="C77" s="73">
        <f>+G56</f>
        <v>81490.600000000006</v>
      </c>
      <c r="D77" s="99">
        <f>(C77/C78)</f>
        <v>4.7619047619047616E-2</v>
      </c>
      <c r="E77" s="75"/>
      <c r="F77" s="75"/>
      <c r="G77" s="76"/>
    </row>
    <row r="78" spans="1:7" ht="12" customHeight="1" thickBot="1" x14ac:dyDescent="0.3">
      <c r="A78" s="79"/>
      <c r="B78" s="100" t="s">
        <v>57</v>
      </c>
      <c r="C78" s="101">
        <f>SUM(C72:C77)</f>
        <v>1711302.6</v>
      </c>
      <c r="D78" s="102">
        <f>SUM(D72:D77)</f>
        <v>1</v>
      </c>
      <c r="E78" s="75"/>
      <c r="F78" s="75"/>
      <c r="G78" s="76"/>
    </row>
    <row r="79" spans="1:7" ht="12.75" customHeight="1" x14ac:dyDescent="0.25">
      <c r="A79" s="79"/>
      <c r="B79" s="94"/>
      <c r="C79" s="81"/>
      <c r="D79" s="81"/>
      <c r="E79" s="81"/>
      <c r="F79" s="81"/>
      <c r="G79" s="76"/>
    </row>
    <row r="80" spans="1:7" ht="12.75" customHeight="1" x14ac:dyDescent="0.25">
      <c r="A80" s="79"/>
      <c r="B80" s="95"/>
      <c r="C80" s="81"/>
      <c r="D80" s="81"/>
      <c r="E80" s="81"/>
      <c r="F80" s="81"/>
      <c r="G80" s="76"/>
    </row>
    <row r="81" spans="1:7" ht="15" customHeight="1" thickBot="1" x14ac:dyDescent="0.3">
      <c r="A81" s="79"/>
      <c r="B81" s="115"/>
      <c r="C81" s="116" t="s">
        <v>58</v>
      </c>
      <c r="D81" s="117"/>
      <c r="E81" s="118"/>
      <c r="F81" s="74"/>
      <c r="G81" s="76"/>
    </row>
    <row r="82" spans="1:7" ht="12" customHeight="1" x14ac:dyDescent="0.25">
      <c r="A82" s="79"/>
      <c r="B82" s="119" t="s">
        <v>69</v>
      </c>
      <c r="C82" s="120">
        <v>1500</v>
      </c>
      <c r="D82" s="120">
        <v>3600</v>
      </c>
      <c r="E82" s="121">
        <v>4500</v>
      </c>
      <c r="F82" s="114"/>
      <c r="G82" s="77"/>
    </row>
    <row r="83" spans="1:7" ht="12" customHeight="1" thickBot="1" x14ac:dyDescent="0.3">
      <c r="A83" s="79"/>
      <c r="B83" s="100" t="s">
        <v>70</v>
      </c>
      <c r="C83" s="101">
        <f>+C78/C82</f>
        <v>1140.8684000000001</v>
      </c>
      <c r="D83" s="101">
        <f>+C78/D82</f>
        <v>475.36183333333338</v>
      </c>
      <c r="E83" s="122">
        <f>+C78/E82</f>
        <v>380.28946666666667</v>
      </c>
      <c r="F83" s="114"/>
      <c r="G83" s="77"/>
    </row>
    <row r="84" spans="1:7" ht="12" customHeight="1" x14ac:dyDescent="0.25">
      <c r="A84" s="79"/>
      <c r="B84" s="105" t="s">
        <v>59</v>
      </c>
      <c r="C84" s="78"/>
      <c r="D84" s="78"/>
      <c r="E84" s="78"/>
      <c r="F84" s="78"/>
      <c r="G84" s="78"/>
    </row>
    <row r="85" spans="1:7" ht="12" customHeight="1" x14ac:dyDescent="0.25">
      <c r="A85" s="79"/>
    </row>
    <row r="86" spans="1:7" ht="12" customHeight="1" x14ac:dyDescent="0.25">
      <c r="A86" s="79"/>
    </row>
    <row r="87" spans="1:7" ht="12" customHeight="1" x14ac:dyDescent="0.25">
      <c r="A87" s="79"/>
    </row>
    <row r="88" spans="1:7" ht="12" customHeight="1" x14ac:dyDescent="0.25">
      <c r="A88" s="79"/>
    </row>
    <row r="89" spans="1:7" ht="12.75" customHeight="1" x14ac:dyDescent="0.25">
      <c r="A89" s="79"/>
    </row>
    <row r="90" spans="1:7" ht="12" customHeight="1" x14ac:dyDescent="0.25">
      <c r="A90" s="79"/>
    </row>
    <row r="91" spans="1:7" ht="12.75" customHeight="1" x14ac:dyDescent="0.25">
      <c r="A91" s="79"/>
    </row>
    <row r="92" spans="1:7" ht="12" customHeight="1" x14ac:dyDescent="0.25">
      <c r="A92" s="69"/>
    </row>
    <row r="93" spans="1:7" ht="12" customHeight="1" x14ac:dyDescent="0.25">
      <c r="A93" s="79"/>
    </row>
    <row r="94" spans="1:7" ht="12.75" customHeight="1" x14ac:dyDescent="0.25">
      <c r="A94" s="79"/>
    </row>
    <row r="95" spans="1:7" ht="15.6" customHeight="1" x14ac:dyDescent="0.25">
      <c r="A95" s="79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cp:lastPrinted>2022-04-22T15:58:27Z</cp:lastPrinted>
  <dcterms:created xsi:type="dcterms:W3CDTF">2020-11-27T12:49:26Z</dcterms:created>
  <dcterms:modified xsi:type="dcterms:W3CDTF">2022-07-22T20:37:42Z</dcterms:modified>
</cp:coreProperties>
</file>