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ENGO\JUNIO\"/>
    </mc:Choice>
  </mc:AlternateContent>
  <bookViews>
    <workbookView xWindow="0" yWindow="0" windowWidth="28800" windowHeight="12435"/>
  </bookViews>
  <sheets>
    <sheet name="Ajo" sheetId="3" r:id="rId1"/>
  </sheets>
  <definedNames>
    <definedName name="_xlnm._FilterDatabase" localSheetId="0" hidden="1">Ajo!$A$65:$IR$65</definedName>
    <definedName name="_xlnm.Print_Area" localSheetId="0">Ajo!$B$1:$G$141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9" i="3" l="1"/>
  <c r="G110" i="3" s="1"/>
  <c r="G51" i="3"/>
  <c r="G64" i="3" l="1"/>
  <c r="G53" i="3"/>
  <c r="G34" i="3"/>
  <c r="G55" i="3"/>
  <c r="G54" i="3"/>
  <c r="G52" i="3"/>
  <c r="G50" i="3"/>
  <c r="G49" i="3"/>
  <c r="G48" i="3"/>
  <c r="G47" i="3"/>
  <c r="G46" i="3"/>
  <c r="G44" i="3"/>
  <c r="G28" i="3"/>
  <c r="G26" i="3"/>
  <c r="C133" i="3" l="1"/>
  <c r="G63" i="3"/>
  <c r="G62" i="3"/>
  <c r="G60" i="3"/>
  <c r="G45" i="3"/>
  <c r="G43" i="3"/>
  <c r="G42" i="3"/>
  <c r="G41" i="3"/>
  <c r="G40" i="3"/>
  <c r="G56" i="3" s="1"/>
  <c r="G35" i="3"/>
  <c r="G36" i="3" s="1"/>
  <c r="G29" i="3"/>
  <c r="G27" i="3"/>
  <c r="G25" i="3"/>
  <c r="G24" i="3"/>
  <c r="G23" i="3"/>
  <c r="G22" i="3"/>
  <c r="G21" i="3"/>
  <c r="G12" i="3"/>
  <c r="G115" i="3" s="1"/>
  <c r="G30" i="3" l="1"/>
  <c r="C129" i="3" s="1"/>
  <c r="C131" i="3"/>
  <c r="C130" i="3"/>
  <c r="G97" i="3"/>
  <c r="G68" i="3"/>
  <c r="G86" i="3"/>
  <c r="G87" i="3"/>
  <c r="G89" i="3"/>
  <c r="G90" i="3"/>
  <c r="G72" i="3"/>
  <c r="G96" i="3"/>
  <c r="G92" i="3"/>
  <c r="G99" i="3"/>
  <c r="G100" i="3"/>
  <c r="G79" i="3"/>
  <c r="G78" i="3"/>
  <c r="G76" i="3"/>
  <c r="G93" i="3"/>
  <c r="G101" i="3"/>
  <c r="G98" i="3"/>
  <c r="G66" i="3"/>
  <c r="G84" i="3"/>
  <c r="G95" i="3"/>
  <c r="G94" i="3"/>
  <c r="G69" i="3"/>
  <c r="G67" i="3"/>
  <c r="G104" i="3"/>
  <c r="G85" i="3"/>
  <c r="G83" i="3"/>
  <c r="G82" i="3"/>
  <c r="G88" i="3"/>
  <c r="G80" i="3"/>
  <c r="G103" i="3"/>
  <c r="G73" i="3"/>
  <c r="G102" i="3"/>
  <c r="G70" i="3"/>
  <c r="G71" i="3"/>
  <c r="G75" i="3"/>
  <c r="G74" i="3"/>
  <c r="G105" i="3" l="1"/>
  <c r="C132" i="3" s="1"/>
  <c r="G112" i="3" l="1"/>
  <c r="G113" i="3" s="1"/>
  <c r="G114" i="3" s="1"/>
  <c r="G116" i="3" s="1"/>
  <c r="C134" i="3" l="1"/>
  <c r="C135" i="3" s="1"/>
  <c r="D132" i="3" s="1"/>
  <c r="D140" i="3"/>
  <c r="E140" i="3"/>
  <c r="C140" i="3"/>
  <c r="D134" i="3" l="1"/>
  <c r="D131" i="3"/>
  <c r="D133" i="3"/>
  <c r="D129" i="3"/>
  <c r="D135" i="3" l="1"/>
</calcChain>
</file>

<file path=xl/sharedStrings.xml><?xml version="1.0" encoding="utf-8"?>
<sst xmlns="http://schemas.openxmlformats.org/spreadsheetml/2006/main" count="310" uniqueCount="155">
  <si>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</si>
  <si>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</si>
  <si>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</si>
  <si>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</si>
  <si>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</si>
  <si>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</si>
  <si>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</si>
  <si>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</si>
  <si>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</si>
  <si>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</si>
  <si>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</si>
  <si>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</si>
  <si>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</si>
  <si>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</si>
  <si>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</si>
  <si>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</si>
  <si>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</si>
  <si>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</si>
  <si>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</si>
  <si>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</si>
  <si>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</si>
  <si>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</si>
  <si>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</si>
  <si>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</si>
  <si>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</si>
  <si>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</si>
  <si>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</si>
  <si>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</si>
  <si>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</si>
  <si>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</si>
  <si>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</si>
  <si>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</si>
  <si>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</si>
  <si>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</si>
  <si>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</si>
  <si>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</si>
  <si>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</si>
  <si>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</si>
  <si>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</si>
  <si>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</si>
  <si>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</si>
  <si>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</si>
  <si>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</si>
  <si>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</si>
  <si>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</si>
  <si>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</si>
  <si>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</si>
  <si>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</si>
  <si>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</si>
  <si>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</si>
  <si>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</si>
  <si>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</si>
  <si>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</si>
  <si>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</si>
  <si>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</si>
  <si>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</si>
  <si>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</si>
  <si>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</si>
  <si>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</si>
  <si>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MERCADO INTERNO</t>
  </si>
  <si>
    <t>Aplicación Fertilizante</t>
  </si>
  <si>
    <t>Sep-Oct</t>
  </si>
  <si>
    <t>Acequiadura</t>
  </si>
  <si>
    <t xml:space="preserve"> </t>
  </si>
  <si>
    <t>FERTILIZANTE</t>
  </si>
  <si>
    <t>Urea</t>
  </si>
  <si>
    <t>FUNGICIDA</t>
  </si>
  <si>
    <t>INSECTICIDA</t>
  </si>
  <si>
    <t>SEQUIA</t>
  </si>
  <si>
    <t>Transplante/siembra</t>
  </si>
  <si>
    <t>Riegos (4)</t>
  </si>
  <si>
    <t>Aplicación fertilizante</t>
  </si>
  <si>
    <t>Limpia manual</t>
  </si>
  <si>
    <t>Aradura</t>
  </si>
  <si>
    <t>Rastraje</t>
  </si>
  <si>
    <t>Melgadura</t>
  </si>
  <si>
    <t>kg</t>
  </si>
  <si>
    <t>Lt</t>
  </si>
  <si>
    <t>RENDIMIENTO (Unidades/ha)</t>
  </si>
  <si>
    <t>PRECIO ESPERADO ($/Unidades)</t>
  </si>
  <si>
    <t>Sept</t>
  </si>
  <si>
    <t>Ago</t>
  </si>
  <si>
    <t>Feb</t>
  </si>
  <si>
    <t>O"higgins</t>
  </si>
  <si>
    <t>Rengo</t>
  </si>
  <si>
    <t>Quinta de Tilcoco</t>
  </si>
  <si>
    <t xml:space="preserve">Aporca </t>
  </si>
  <si>
    <t>Época(Mes)</t>
  </si>
  <si>
    <t>50000</t>
  </si>
  <si>
    <t>JA/JH</t>
  </si>
  <si>
    <t>N/A</t>
  </si>
  <si>
    <t>Jul-Agost</t>
  </si>
  <si>
    <t>Polyben 50 wp</t>
  </si>
  <si>
    <t xml:space="preserve">Valorización de Suelo </t>
  </si>
  <si>
    <t>há</t>
  </si>
  <si>
    <t>Mayo - abril</t>
  </si>
  <si>
    <t>ESCENARIOS COSTO UNITARIO  ($/unidades) kg</t>
  </si>
  <si>
    <t>Rendimiento  (Unidades/hà) kg</t>
  </si>
  <si>
    <t>Costo unitario ($/ Unidades) kg (*)</t>
  </si>
  <si>
    <t>Ajo</t>
  </si>
  <si>
    <t>Chino</t>
  </si>
  <si>
    <t>Noviembre</t>
  </si>
  <si>
    <t>Nov-Dic</t>
  </si>
  <si>
    <t>Selec.y desinfección de semillas</t>
  </si>
  <si>
    <t xml:space="preserve">Tapadura </t>
  </si>
  <si>
    <t>Mar/abr</t>
  </si>
  <si>
    <t>3</t>
  </si>
  <si>
    <t>Mayo</t>
  </si>
  <si>
    <t>jun</t>
  </si>
  <si>
    <t xml:space="preserve">Aplicación de herbicida </t>
  </si>
  <si>
    <t>jul</t>
  </si>
  <si>
    <t>Abr-Junio-Sept-Oct</t>
  </si>
  <si>
    <t>Arranque y rodelado</t>
  </si>
  <si>
    <t>Feb-marzo</t>
  </si>
  <si>
    <t>0</t>
  </si>
  <si>
    <t>PLANTINES/SEMILLA</t>
  </si>
  <si>
    <t>Rotofresa</t>
  </si>
  <si>
    <t>Febrero</t>
  </si>
  <si>
    <t xml:space="preserve">Aplicación herbicida </t>
  </si>
  <si>
    <t>Abril</t>
  </si>
  <si>
    <t xml:space="preserve">Aplicación pesticidas </t>
  </si>
  <si>
    <t>Agosto</t>
  </si>
  <si>
    <t>Septiembre</t>
  </si>
  <si>
    <t>Octubre</t>
  </si>
  <si>
    <t>Febrero-Marzo</t>
  </si>
  <si>
    <t>Mezcla 17-20-20</t>
  </si>
  <si>
    <t xml:space="preserve">Febrero </t>
  </si>
  <si>
    <t>Apache plus 535 sc</t>
  </si>
  <si>
    <t>Herbicidas</t>
  </si>
  <si>
    <t>Aquiles 24 ec</t>
  </si>
  <si>
    <t>Junio-julio</t>
  </si>
  <si>
    <t>Junio-Julio</t>
  </si>
  <si>
    <t>ABONOS FOLIARES</t>
  </si>
  <si>
    <t>Invicto 50 cs</t>
  </si>
  <si>
    <t>Balazo 90 sp</t>
  </si>
  <si>
    <t>Fertifol</t>
  </si>
  <si>
    <t>Fosfonat 40-20</t>
  </si>
  <si>
    <t>Pendimetalin 330 ec</t>
  </si>
  <si>
    <t>Prodigio 600 sc</t>
  </si>
  <si>
    <t xml:space="preserve">Ivron </t>
  </si>
  <si>
    <t>Indicate 5</t>
  </si>
  <si>
    <t>Propizol 25 ec</t>
  </si>
  <si>
    <t>Polyben 50 wp (Sumergir)</t>
  </si>
  <si>
    <t>Kelpak</t>
  </si>
  <si>
    <t xml:space="preserve">Febrero a Marzo </t>
  </si>
  <si>
    <t>Febrero a Marzo</t>
  </si>
  <si>
    <t xml:space="preserve">Junio </t>
  </si>
  <si>
    <t>Junio</t>
  </si>
  <si>
    <t>Bulldock 125 ec</t>
  </si>
  <si>
    <t xml:space="preserve">Fertifol </t>
  </si>
  <si>
    <t>Rukam K</t>
  </si>
  <si>
    <t>Mayo a noviembre</t>
  </si>
  <si>
    <t>Febrero a marzo</t>
  </si>
  <si>
    <t>Apolo ew</t>
  </si>
  <si>
    <t>Salitre pro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</si>
</sst>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  <font>
      <sz val="11"/>
      <color theme="1" tint="4.9989318521683403E-2"/>
      <name val="Calibri"/>
      <family val="2"/>
    </font>
    <font>
      <sz val="9"/>
      <color theme="1" tint="4.9989318521683403E-2"/>
      <name val="Calibri"/>
      <family val="2"/>
    </font>
    <font>
      <sz val="8"/>
      <color theme="1" tint="4.9989318521683403E-2"/>
      <name val="Arial Narrow"/>
      <family val="2"/>
    </font>
    <font>
      <sz val="8"/>
      <color rgb="FFFF0000"/>
      <name val="Arial Narrow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0" fontId="19" fillId="0" borderId="20"/>
    <xf numFmtId="9" fontId="27" fillId="0" borderId="20"/>
  </cellStyleXfs>
  <cellXfs count="18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 applyAlignment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166" fontId="4" fillId="2" borderId="6" xfId="0" applyNumberFormat="1" applyFont="1" applyFill="1" applyBorder="1" applyAlignment="1">
      <alignment horizontal="right" wrapText="1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/>
    </xf>
    <xf numFmtId="0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4" fillId="2" borderId="6" xfId="0" applyNumberFormat="1" applyFont="1" applyFill="1" applyBorder="1" applyAlignment="1">
      <alignment horizontal="right" vertical="center" wrapText="1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18" fillId="2" borderId="51" xfId="0" applyFont="1" applyFill="1" applyBorder="1" applyAlignment="1"/>
    <xf numFmtId="0" fontId="18" fillId="2" borderId="51" xfId="0" applyFont="1" applyFill="1" applyBorder="1" applyAlignment="1">
      <alignment horizontal="center"/>
    </xf>
    <xf numFmtId="0" fontId="2" fillId="2" borderId="53" xfId="0" applyFont="1" applyFill="1" applyBorder="1" applyAlignment="1"/>
    <xf numFmtId="0" fontId="2" fillId="2" borderId="54" xfId="0" applyFont="1" applyFill="1" applyBorder="1" applyAlignment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 applyAlignment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12" fillId="7" borderId="5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wrapText="1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17" fontId="20" fillId="0" borderId="58" xfId="1" applyNumberFormat="1" applyFont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/>
    </xf>
    <xf numFmtId="49" fontId="21" fillId="2" borderId="51" xfId="0" applyNumberFormat="1" applyFont="1" applyFill="1" applyBorder="1" applyAlignment="1">
      <alignment horizontal="left" vertical="center" wrapText="1"/>
    </xf>
    <xf numFmtId="49" fontId="21" fillId="2" borderId="51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2" fillId="0" borderId="0" xfId="0" applyNumberFormat="1" applyFont="1" applyAlignment="1"/>
    <xf numFmtId="0" fontId="22" fillId="2" borderId="22" xfId="0" applyFont="1" applyFill="1" applyBorder="1" applyAlignment="1"/>
    <xf numFmtId="3" fontId="4" fillId="2" borderId="59" xfId="0" applyNumberFormat="1" applyFont="1" applyFill="1" applyBorder="1" applyAlignment="1">
      <alignment horizontal="center" wrapText="1"/>
    </xf>
    <xf numFmtId="49" fontId="3" fillId="3" borderId="60" xfId="0" applyNumberFormat="1" applyFont="1" applyFill="1" applyBorder="1" applyAlignment="1">
      <alignment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vertical="center"/>
    </xf>
    <xf numFmtId="49" fontId="23" fillId="0" borderId="51" xfId="0" applyNumberFormat="1" applyFont="1" applyFill="1" applyBorder="1" applyAlignment="1">
      <alignment horizontal="left" vertical="center"/>
    </xf>
    <xf numFmtId="49" fontId="23" fillId="0" borderId="51" xfId="0" applyNumberFormat="1" applyFont="1" applyFill="1" applyBorder="1" applyAlignment="1">
      <alignment horizontal="center" vertical="center" wrapText="1"/>
    </xf>
    <xf numFmtId="49" fontId="23" fillId="0" borderId="51" xfId="0" applyNumberFormat="1" applyFont="1" applyFill="1" applyBorder="1" applyAlignment="1">
      <alignment horizontal="center" vertical="center"/>
    </xf>
    <xf numFmtId="49" fontId="24" fillId="2" borderId="6" xfId="0" applyNumberFormat="1" applyFont="1" applyFill="1" applyBorder="1" applyAlignment="1">
      <alignment wrapText="1"/>
    </xf>
    <xf numFmtId="0" fontId="22" fillId="2" borderId="10" xfId="0" applyFont="1" applyFill="1" applyBorder="1" applyAlignment="1"/>
    <xf numFmtId="49" fontId="24" fillId="2" borderId="6" xfId="0" applyNumberFormat="1" applyFont="1" applyFill="1" applyBorder="1" applyAlignment="1">
      <alignment horizontal="center" wrapText="1"/>
    </xf>
    <xf numFmtId="1" fontId="24" fillId="2" borderId="6" xfId="0" applyNumberFormat="1" applyFont="1" applyFill="1" applyBorder="1" applyAlignment="1">
      <alignment horizontal="center" wrapText="1"/>
    </xf>
    <xf numFmtId="3" fontId="24" fillId="2" borderId="6" xfId="0" applyNumberFormat="1" applyFont="1" applyFill="1" applyBorder="1" applyAlignment="1">
      <alignment horizontal="center" wrapText="1"/>
    </xf>
    <xf numFmtId="49" fontId="4" fillId="2" borderId="61" xfId="0" applyNumberFormat="1" applyFont="1" applyFill="1" applyBorder="1" applyAlignment="1">
      <alignment wrapText="1"/>
    </xf>
    <xf numFmtId="49" fontId="4" fillId="2" borderId="61" xfId="0" applyNumberFormat="1" applyFont="1" applyFill="1" applyBorder="1" applyAlignment="1">
      <alignment horizontal="center" wrapText="1"/>
    </xf>
    <xf numFmtId="0" fontId="4" fillId="2" borderId="61" xfId="0" applyNumberFormat="1" applyFont="1" applyFill="1" applyBorder="1" applyAlignment="1">
      <alignment horizontal="center" wrapText="1"/>
    </xf>
    <xf numFmtId="3" fontId="4" fillId="2" borderId="61" xfId="0" applyNumberFormat="1" applyFont="1" applyFill="1" applyBorder="1" applyAlignment="1">
      <alignment horizontal="center" wrapText="1"/>
    </xf>
    <xf numFmtId="49" fontId="7" fillId="3" borderId="60" xfId="0" applyNumberFormat="1" applyFont="1" applyFill="1" applyBorder="1" applyAlignment="1">
      <alignment vertical="center"/>
    </xf>
    <xf numFmtId="0" fontId="7" fillId="3" borderId="60" xfId="0" applyFont="1" applyFill="1" applyBorder="1" applyAlignment="1">
      <alignment horizontal="center" vertical="center"/>
    </xf>
    <xf numFmtId="3" fontId="7" fillId="3" borderId="60" xfId="0" applyNumberFormat="1" applyFont="1" applyFill="1" applyBorder="1" applyAlignment="1">
      <alignment horizontal="center" vertical="center"/>
    </xf>
    <xf numFmtId="49" fontId="4" fillId="2" borderId="51" xfId="0" applyNumberFormat="1" applyFont="1" applyFill="1" applyBorder="1" applyAlignment="1">
      <alignment wrapText="1"/>
    </xf>
    <xf numFmtId="49" fontId="4" fillId="2" borderId="51" xfId="0" applyNumberFormat="1" applyFont="1" applyFill="1" applyBorder="1" applyAlignment="1">
      <alignment horizontal="center" wrapText="1"/>
    </xf>
    <xf numFmtId="0" fontId="4" fillId="2" borderId="51" xfId="0" applyNumberFormat="1" applyFont="1" applyFill="1" applyBorder="1" applyAlignment="1">
      <alignment horizontal="center" wrapText="1"/>
    </xf>
    <xf numFmtId="3" fontId="4" fillId="2" borderId="51" xfId="0" applyNumberFormat="1" applyFont="1" applyFill="1" applyBorder="1" applyAlignment="1">
      <alignment horizontal="center" wrapText="1"/>
    </xf>
    <xf numFmtId="3" fontId="25" fillId="2" borderId="51" xfId="0" applyNumberFormat="1" applyFont="1" applyFill="1" applyBorder="1" applyAlignment="1">
      <alignment horizontal="center"/>
    </xf>
    <xf numFmtId="3" fontId="24" fillId="2" borderId="51" xfId="0" applyNumberFormat="1" applyFont="1" applyFill="1" applyBorder="1" applyAlignment="1">
      <alignment horizontal="center"/>
    </xf>
    <xf numFmtId="49" fontId="24" fillId="2" borderId="51" xfId="0" applyNumberFormat="1" applyFont="1" applyFill="1" applyBorder="1" applyAlignment="1">
      <alignment horizontal="left"/>
    </xf>
    <xf numFmtId="0" fontId="24" fillId="2" borderId="51" xfId="0" applyFont="1" applyFill="1" applyBorder="1" applyAlignment="1">
      <alignment horizontal="center"/>
    </xf>
    <xf numFmtId="49" fontId="24" fillId="2" borderId="51" xfId="0" applyNumberFormat="1" applyFont="1" applyFill="1" applyBorder="1" applyAlignment="1">
      <alignment horizontal="center"/>
    </xf>
    <xf numFmtId="0" fontId="24" fillId="2" borderId="51" xfId="0" applyNumberFormat="1" applyFont="1" applyFill="1" applyBorder="1" applyAlignment="1">
      <alignment horizontal="center"/>
    </xf>
    <xf numFmtId="0" fontId="26" fillId="2" borderId="22" xfId="0" applyFont="1" applyFill="1" applyBorder="1" applyAlignment="1"/>
    <xf numFmtId="0" fontId="0" fillId="0" borderId="0" xfId="0" applyNumberFormat="1" applyFont="1" applyBorder="1" applyAlignment="1"/>
    <xf numFmtId="3" fontId="24" fillId="9" borderId="51" xfId="0" applyNumberFormat="1" applyFont="1" applyFill="1" applyBorder="1" applyAlignment="1">
      <alignment horizontal="center"/>
    </xf>
    <xf numFmtId="3" fontId="25" fillId="9" borderId="51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Normal" xfId="0" builtinId="0"/>
    <cellStyle name="Normal 2" xfId="1"/>
    <cellStyle name="TableStyleLight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1001856</xdr:colOff>
      <xdr:row>0</xdr:row>
      <xdr:rowOff>161925</xdr:rowOff>
    </xdr:from>
    <xdr:to>
      <xdr:col>6</xdr:col>
      <xdr:colOff>1135206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856" y="161925"/>
          <a:ext cx="6922077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41"/>
  <sheetViews>
    <sheetView showGridLines="0" tabSelected="1" topLeftCell="B1" zoomScale="110" zoomScaleNormal="110" workbookViewId="0">
      <selection activeCell="B1" sqref="B1:G141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0" customWidth="1"/>
    <col min="8" max="252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96"/>
    </row>
    <row r="2" spans="1:7" ht="15" customHeight="1" x14ac:dyDescent="0.25">
      <c r="A2" s="2"/>
      <c r="B2" s="2"/>
      <c r="C2" s="2"/>
      <c r="D2" s="2"/>
      <c r="E2" s="2"/>
      <c r="F2" s="2"/>
      <c r="G2" s="96"/>
    </row>
    <row r="3" spans="1:7" ht="15" customHeight="1" x14ac:dyDescent="0.25">
      <c r="A3" s="2"/>
      <c r="B3" s="2"/>
      <c r="C3" s="2"/>
      <c r="D3" s="2"/>
      <c r="E3" s="2"/>
      <c r="F3" s="2"/>
      <c r="G3" s="96"/>
    </row>
    <row r="4" spans="1:7" ht="15" customHeight="1" x14ac:dyDescent="0.25">
      <c r="A4" s="2"/>
      <c r="B4" s="2"/>
      <c r="C4" s="2"/>
      <c r="D4" s="2"/>
      <c r="E4" s="2"/>
      <c r="F4" s="2"/>
      <c r="G4" s="96"/>
    </row>
    <row r="5" spans="1:7" ht="15" customHeight="1" x14ac:dyDescent="0.25">
      <c r="A5" s="2"/>
      <c r="B5" s="2"/>
      <c r="C5" s="2"/>
      <c r="D5" s="2"/>
      <c r="E5" s="2"/>
      <c r="F5" s="2"/>
      <c r="G5" s="96"/>
    </row>
    <row r="6" spans="1:7" ht="15" customHeight="1" x14ac:dyDescent="0.25">
      <c r="A6" s="2"/>
      <c r="B6" s="2"/>
      <c r="C6" s="2"/>
      <c r="D6" s="2"/>
      <c r="E6" s="2"/>
      <c r="F6" s="2"/>
      <c r="G6" s="96"/>
    </row>
    <row r="7" spans="1:7" ht="15" customHeight="1" x14ac:dyDescent="0.25">
      <c r="A7" s="2"/>
      <c r="B7" s="2"/>
      <c r="C7" s="2"/>
      <c r="D7" s="2"/>
      <c r="E7" s="2"/>
      <c r="F7" s="2"/>
      <c r="G7" s="96"/>
    </row>
    <row r="8" spans="1:7" ht="15" customHeight="1" x14ac:dyDescent="0.25">
      <c r="A8" s="2"/>
      <c r="B8" s="3"/>
      <c r="C8" s="4"/>
      <c r="D8" s="2"/>
      <c r="E8" s="4"/>
      <c r="F8" s="4"/>
      <c r="G8" s="97"/>
    </row>
    <row r="9" spans="1:7" ht="12" customHeight="1" x14ac:dyDescent="0.25">
      <c r="A9" s="5"/>
      <c r="B9" s="6" t="s">
        <v>0</v>
      </c>
      <c r="C9" s="7" t="s">
        <v>99</v>
      </c>
      <c r="D9" s="8"/>
      <c r="E9" s="182" t="s">
        <v>78</v>
      </c>
      <c r="F9" s="183"/>
      <c r="G9" s="134">
        <v>18000</v>
      </c>
    </row>
    <row r="10" spans="1:7" ht="18" customHeight="1" x14ac:dyDescent="0.25">
      <c r="A10" s="5"/>
      <c r="B10" s="9" t="s">
        <v>1</v>
      </c>
      <c r="C10" s="111" t="s">
        <v>100</v>
      </c>
      <c r="D10" s="10"/>
      <c r="E10" s="184" t="s">
        <v>2</v>
      </c>
      <c r="F10" s="185"/>
      <c r="G10" s="11" t="s">
        <v>102</v>
      </c>
    </row>
    <row r="11" spans="1:7" ht="18" customHeight="1" x14ac:dyDescent="0.25">
      <c r="A11" s="5"/>
      <c r="B11" s="9" t="s">
        <v>3</v>
      </c>
      <c r="C11" s="11" t="s">
        <v>58</v>
      </c>
      <c r="D11" s="10"/>
      <c r="E11" s="184" t="s">
        <v>79</v>
      </c>
      <c r="F11" s="185"/>
      <c r="G11" s="98">
        <v>750</v>
      </c>
    </row>
    <row r="12" spans="1:7" ht="11.25" customHeight="1" x14ac:dyDescent="0.25">
      <c r="A12" s="5"/>
      <c r="B12" s="9" t="s">
        <v>4</v>
      </c>
      <c r="C12" s="12" t="s">
        <v>83</v>
      </c>
      <c r="D12" s="10"/>
      <c r="E12" s="138" t="s">
        <v>5</v>
      </c>
      <c r="F12" s="139"/>
      <c r="G12" s="87">
        <f>G9*G11</f>
        <v>13500000</v>
      </c>
    </row>
    <row r="13" spans="1:7" ht="11.25" customHeight="1" x14ac:dyDescent="0.25">
      <c r="A13" s="5"/>
      <c r="B13" s="9" t="s">
        <v>6</v>
      </c>
      <c r="C13" s="11" t="s">
        <v>84</v>
      </c>
      <c r="D13" s="10"/>
      <c r="E13" s="184" t="s">
        <v>7</v>
      </c>
      <c r="F13" s="185"/>
      <c r="G13" s="11" t="s">
        <v>59</v>
      </c>
    </row>
    <row r="14" spans="1:7" ht="13.5" customHeight="1" x14ac:dyDescent="0.25">
      <c r="A14" s="5"/>
      <c r="B14" s="9" t="s">
        <v>8</v>
      </c>
      <c r="C14" s="11" t="s">
        <v>85</v>
      </c>
      <c r="D14" s="10"/>
      <c r="E14" s="184" t="s">
        <v>9</v>
      </c>
      <c r="F14" s="185"/>
      <c r="G14" s="11" t="s">
        <v>101</v>
      </c>
    </row>
    <row r="15" spans="1:7" ht="25.5" customHeight="1" x14ac:dyDescent="0.25">
      <c r="A15" s="5"/>
      <c r="B15" s="9" t="s">
        <v>10</v>
      </c>
      <c r="C15" s="133" t="s">
        <v>147</v>
      </c>
      <c r="D15" s="10"/>
      <c r="E15" s="186" t="s">
        <v>11</v>
      </c>
      <c r="F15" s="187"/>
      <c r="G15" s="12" t="s">
        <v>68</v>
      </c>
    </row>
    <row r="16" spans="1:7" ht="12" customHeight="1" x14ac:dyDescent="0.25">
      <c r="A16" s="2"/>
      <c r="B16" s="13"/>
      <c r="C16" s="14"/>
      <c r="D16" s="15"/>
      <c r="E16" s="16"/>
      <c r="F16" s="16"/>
      <c r="G16" s="99"/>
    </row>
    <row r="17" spans="1:7" ht="12" customHeight="1" x14ac:dyDescent="0.25">
      <c r="A17" s="17"/>
      <c r="B17" s="175" t="s">
        <v>12</v>
      </c>
      <c r="C17" s="176"/>
      <c r="D17" s="176"/>
      <c r="E17" s="176"/>
      <c r="F17" s="176"/>
      <c r="G17" s="176"/>
    </row>
    <row r="18" spans="1:7" ht="12" customHeight="1" x14ac:dyDescent="0.25">
      <c r="A18" s="2"/>
      <c r="B18" s="18"/>
      <c r="C18" s="19"/>
      <c r="D18" s="19"/>
      <c r="E18" s="19"/>
      <c r="F18" s="20"/>
      <c r="G18" s="100"/>
    </row>
    <row r="19" spans="1:7" ht="12" customHeight="1" x14ac:dyDescent="0.25">
      <c r="A19" s="5"/>
      <c r="B19" s="21" t="s">
        <v>13</v>
      </c>
      <c r="C19" s="22"/>
      <c r="D19" s="23"/>
      <c r="E19" s="23"/>
      <c r="F19" s="23"/>
      <c r="G19" s="101"/>
    </row>
    <row r="20" spans="1:7" ht="24" customHeight="1" x14ac:dyDescent="0.25">
      <c r="A20" s="17"/>
      <c r="B20" s="24" t="s">
        <v>14</v>
      </c>
      <c r="C20" s="24" t="s">
        <v>15</v>
      </c>
      <c r="D20" s="24" t="s">
        <v>16</v>
      </c>
      <c r="E20" s="24" t="s">
        <v>17</v>
      </c>
      <c r="F20" s="24" t="s">
        <v>18</v>
      </c>
      <c r="G20" s="24" t="s">
        <v>19</v>
      </c>
    </row>
    <row r="21" spans="1:7" ht="12.75" customHeight="1" x14ac:dyDescent="0.25">
      <c r="A21" s="17"/>
      <c r="B21" s="137" t="s">
        <v>71</v>
      </c>
      <c r="C21" s="25" t="s">
        <v>20</v>
      </c>
      <c r="D21" s="88">
        <v>3</v>
      </c>
      <c r="E21" s="25" t="s">
        <v>82</v>
      </c>
      <c r="F21" s="125">
        <v>30000</v>
      </c>
      <c r="G21" s="125">
        <f>D21*F21</f>
        <v>90000</v>
      </c>
    </row>
    <row r="22" spans="1:7" ht="12.75" customHeight="1" x14ac:dyDescent="0.25">
      <c r="A22" s="17"/>
      <c r="B22" s="137" t="s">
        <v>103</v>
      </c>
      <c r="C22" s="25" t="s">
        <v>20</v>
      </c>
      <c r="D22" s="88">
        <v>15</v>
      </c>
      <c r="E22" s="25" t="s">
        <v>113</v>
      </c>
      <c r="F22" s="125">
        <v>30000</v>
      </c>
      <c r="G22" s="125">
        <f t="shared" ref="G22:G29" si="0">D22*F22</f>
        <v>450000</v>
      </c>
    </row>
    <row r="23" spans="1:7" ht="12.75" customHeight="1" x14ac:dyDescent="0.25">
      <c r="A23" s="17"/>
      <c r="B23" s="137" t="s">
        <v>69</v>
      </c>
      <c r="C23" s="25" t="s">
        <v>20</v>
      </c>
      <c r="D23" s="130">
        <v>8.5</v>
      </c>
      <c r="E23" s="25" t="s">
        <v>91</v>
      </c>
      <c r="F23" s="125">
        <v>30000</v>
      </c>
      <c r="G23" s="125">
        <f t="shared" si="0"/>
        <v>255000</v>
      </c>
    </row>
    <row r="24" spans="1:7" ht="12.75" customHeight="1" x14ac:dyDescent="0.25">
      <c r="A24" s="17"/>
      <c r="B24" s="149" t="s">
        <v>70</v>
      </c>
      <c r="C24" s="25" t="s">
        <v>20</v>
      </c>
      <c r="D24" s="88">
        <v>5</v>
      </c>
      <c r="E24" s="25" t="s">
        <v>111</v>
      </c>
      <c r="F24" s="125">
        <v>30000</v>
      </c>
      <c r="G24" s="125">
        <f t="shared" si="0"/>
        <v>150000</v>
      </c>
    </row>
    <row r="25" spans="1:7" s="1" customFormat="1" ht="12.75" customHeight="1" x14ac:dyDescent="0.25">
      <c r="A25" s="17"/>
      <c r="B25" s="149" t="s">
        <v>71</v>
      </c>
      <c r="C25" s="25" t="s">
        <v>20</v>
      </c>
      <c r="D25" s="88">
        <v>4</v>
      </c>
      <c r="E25" s="25" t="s">
        <v>107</v>
      </c>
      <c r="F25" s="125">
        <v>30000</v>
      </c>
      <c r="G25" s="125">
        <f t="shared" si="0"/>
        <v>120000</v>
      </c>
    </row>
    <row r="26" spans="1:7" s="1" customFormat="1" ht="12.75" customHeight="1" x14ac:dyDescent="0.25">
      <c r="A26" s="17"/>
      <c r="B26" s="149" t="s">
        <v>71</v>
      </c>
      <c r="C26" s="25" t="s">
        <v>20</v>
      </c>
      <c r="D26" s="88">
        <v>4</v>
      </c>
      <c r="E26" s="25" t="s">
        <v>81</v>
      </c>
      <c r="F26" s="125">
        <v>30000</v>
      </c>
      <c r="G26" s="125">
        <f t="shared" si="0"/>
        <v>120000</v>
      </c>
    </row>
    <row r="27" spans="1:7" s="1" customFormat="1" ht="12.75" customHeight="1" x14ac:dyDescent="0.25">
      <c r="A27" s="17"/>
      <c r="B27" s="149" t="s">
        <v>72</v>
      </c>
      <c r="C27" s="25" t="s">
        <v>20</v>
      </c>
      <c r="D27" s="130">
        <v>6</v>
      </c>
      <c r="E27" s="25" t="s">
        <v>108</v>
      </c>
      <c r="F27" s="125">
        <v>30000</v>
      </c>
      <c r="G27" s="125">
        <f t="shared" si="0"/>
        <v>180000</v>
      </c>
    </row>
    <row r="28" spans="1:7" s="140" customFormat="1" ht="12.75" customHeight="1" x14ac:dyDescent="0.25">
      <c r="A28" s="150"/>
      <c r="B28" s="149" t="s">
        <v>109</v>
      </c>
      <c r="C28" s="151" t="s">
        <v>20</v>
      </c>
      <c r="D28" s="152">
        <v>1</v>
      </c>
      <c r="E28" s="151" t="s">
        <v>110</v>
      </c>
      <c r="F28" s="125">
        <v>30000</v>
      </c>
      <c r="G28" s="153">
        <f t="shared" si="0"/>
        <v>30000</v>
      </c>
    </row>
    <row r="29" spans="1:7" s="1" customFormat="1" ht="12.75" customHeight="1" x14ac:dyDescent="0.25">
      <c r="A29" s="17"/>
      <c r="B29" s="149" t="s">
        <v>112</v>
      </c>
      <c r="C29" s="25" t="s">
        <v>20</v>
      </c>
      <c r="D29" s="88">
        <v>15</v>
      </c>
      <c r="E29" s="25" t="s">
        <v>101</v>
      </c>
      <c r="F29" s="125">
        <v>50000</v>
      </c>
      <c r="G29" s="125">
        <f t="shared" si="0"/>
        <v>750000</v>
      </c>
    </row>
    <row r="30" spans="1:7" s="1" customFormat="1" ht="12.75" customHeight="1" x14ac:dyDescent="0.25">
      <c r="A30" s="17"/>
      <c r="B30" s="26" t="s">
        <v>21</v>
      </c>
      <c r="C30" s="27"/>
      <c r="D30" s="27"/>
      <c r="E30" s="27"/>
      <c r="F30" s="28"/>
      <c r="G30" s="126">
        <f>SUM(G21:G29)</f>
        <v>2145000</v>
      </c>
    </row>
    <row r="31" spans="1:7" s="1" customFormat="1" ht="12" customHeight="1" x14ac:dyDescent="0.25">
      <c r="A31" s="2"/>
      <c r="B31" s="18"/>
      <c r="C31" s="20"/>
      <c r="D31" s="20"/>
      <c r="E31" s="20"/>
      <c r="F31" s="29"/>
      <c r="G31" s="102"/>
    </row>
    <row r="32" spans="1:7" s="1" customFormat="1" ht="12" customHeight="1" x14ac:dyDescent="0.25">
      <c r="A32" s="5"/>
      <c r="B32" s="30" t="s">
        <v>22</v>
      </c>
      <c r="C32" s="31"/>
      <c r="D32" s="32"/>
      <c r="E32" s="32"/>
      <c r="F32" s="33"/>
      <c r="G32" s="103"/>
    </row>
    <row r="33" spans="1:7" s="1" customFormat="1" ht="24" customHeight="1" x14ac:dyDescent="0.25">
      <c r="A33" s="5"/>
      <c r="B33" s="113" t="s">
        <v>14</v>
      </c>
      <c r="C33" s="90" t="s">
        <v>15</v>
      </c>
      <c r="D33" s="90" t="s">
        <v>16</v>
      </c>
      <c r="E33" s="113" t="s">
        <v>87</v>
      </c>
      <c r="F33" s="90" t="s">
        <v>18</v>
      </c>
      <c r="G33" s="34" t="s">
        <v>19</v>
      </c>
    </row>
    <row r="34" spans="1:7" s="140" customFormat="1" ht="15" x14ac:dyDescent="0.25">
      <c r="A34" s="141"/>
      <c r="B34" s="146" t="s">
        <v>104</v>
      </c>
      <c r="C34" s="147" t="s">
        <v>89</v>
      </c>
      <c r="D34" s="147" t="s">
        <v>106</v>
      </c>
      <c r="E34" s="148" t="s">
        <v>105</v>
      </c>
      <c r="F34" s="147" t="s">
        <v>88</v>
      </c>
      <c r="G34" s="142">
        <f>D34*F34</f>
        <v>150000</v>
      </c>
    </row>
    <row r="35" spans="1:7" s="140" customFormat="1" ht="15" x14ac:dyDescent="0.25">
      <c r="A35" s="141"/>
      <c r="B35" s="146" t="s">
        <v>86</v>
      </c>
      <c r="C35" s="147" t="s">
        <v>90</v>
      </c>
      <c r="D35" s="147" t="s">
        <v>114</v>
      </c>
      <c r="E35" s="148" t="s">
        <v>114</v>
      </c>
      <c r="F35" s="147" t="s">
        <v>114</v>
      </c>
      <c r="G35" s="142">
        <f>D35*F35</f>
        <v>0</v>
      </c>
    </row>
    <row r="36" spans="1:7" s="1" customFormat="1" ht="12" customHeight="1" x14ac:dyDescent="0.25">
      <c r="A36" s="5"/>
      <c r="B36" s="143" t="s">
        <v>23</v>
      </c>
      <c r="C36" s="144"/>
      <c r="D36" s="144"/>
      <c r="E36" s="144"/>
      <c r="F36" s="145"/>
      <c r="G36" s="127">
        <f>+G35+G34</f>
        <v>150000</v>
      </c>
    </row>
    <row r="37" spans="1:7" s="1" customFormat="1" ht="12" customHeight="1" x14ac:dyDescent="0.25">
      <c r="A37" s="2"/>
      <c r="B37" s="35"/>
      <c r="C37" s="36"/>
      <c r="D37" s="36"/>
      <c r="E37" s="36"/>
      <c r="F37" s="37"/>
      <c r="G37" s="104"/>
    </row>
    <row r="38" spans="1:7" s="1" customFormat="1" ht="12" customHeight="1" x14ac:dyDescent="0.25">
      <c r="A38" s="5"/>
      <c r="B38" s="30" t="s">
        <v>24</v>
      </c>
      <c r="C38" s="31"/>
      <c r="D38" s="32"/>
      <c r="E38" s="32"/>
      <c r="F38" s="33"/>
      <c r="G38" s="103"/>
    </row>
    <row r="39" spans="1:7" s="1" customFormat="1" ht="24" customHeight="1" x14ac:dyDescent="0.25">
      <c r="A39" s="5"/>
      <c r="B39" s="38" t="s">
        <v>14</v>
      </c>
      <c r="C39" s="38" t="s">
        <v>15</v>
      </c>
      <c r="D39" s="38" t="s">
        <v>16</v>
      </c>
      <c r="E39" s="38" t="s">
        <v>17</v>
      </c>
      <c r="F39" s="39" t="s">
        <v>18</v>
      </c>
      <c r="G39" s="38" t="s">
        <v>19</v>
      </c>
    </row>
    <row r="40" spans="1:7" s="1" customFormat="1" ht="12.75" customHeight="1" x14ac:dyDescent="0.25">
      <c r="A40" s="17"/>
      <c r="B40" s="137" t="s">
        <v>73</v>
      </c>
      <c r="C40" s="25" t="s">
        <v>25</v>
      </c>
      <c r="D40" s="88">
        <v>0.3</v>
      </c>
      <c r="E40" s="25" t="s">
        <v>117</v>
      </c>
      <c r="F40" s="125">
        <v>300000</v>
      </c>
      <c r="G40" s="125">
        <f>D40*F40</f>
        <v>90000</v>
      </c>
    </row>
    <row r="41" spans="1:7" s="1" customFormat="1" ht="12.75" customHeight="1" x14ac:dyDescent="0.25">
      <c r="A41" s="17"/>
      <c r="B41" s="137" t="s">
        <v>74</v>
      </c>
      <c r="C41" s="25" t="s">
        <v>25</v>
      </c>
      <c r="D41" s="88">
        <v>0.2</v>
      </c>
      <c r="E41" s="25" t="s">
        <v>117</v>
      </c>
      <c r="F41" s="125">
        <v>250000</v>
      </c>
      <c r="G41" s="125">
        <f t="shared" ref="G41:G54" si="1">D41*F41</f>
        <v>50000</v>
      </c>
    </row>
    <row r="42" spans="1:7" s="1" customFormat="1" ht="12.75" customHeight="1" x14ac:dyDescent="0.25">
      <c r="A42" s="17"/>
      <c r="B42" s="137" t="s">
        <v>60</v>
      </c>
      <c r="C42" s="25" t="s">
        <v>90</v>
      </c>
      <c r="D42" s="88">
        <v>0</v>
      </c>
      <c r="E42" s="25" t="s">
        <v>90</v>
      </c>
      <c r="F42" s="125">
        <v>0</v>
      </c>
      <c r="G42" s="125">
        <f t="shared" si="1"/>
        <v>0</v>
      </c>
    </row>
    <row r="43" spans="1:7" s="1" customFormat="1" ht="12.75" customHeight="1" x14ac:dyDescent="0.25">
      <c r="A43" s="17"/>
      <c r="B43" s="154" t="s">
        <v>75</v>
      </c>
      <c r="C43" s="155" t="s">
        <v>25</v>
      </c>
      <c r="D43" s="156">
        <v>0.4</v>
      </c>
      <c r="E43" s="155" t="s">
        <v>117</v>
      </c>
      <c r="F43" s="157">
        <v>175000</v>
      </c>
      <c r="G43" s="157">
        <f t="shared" si="1"/>
        <v>70000</v>
      </c>
    </row>
    <row r="44" spans="1:7" s="1" customFormat="1" ht="12.75" customHeight="1" x14ac:dyDescent="0.25">
      <c r="A44" s="50"/>
      <c r="B44" s="161" t="s">
        <v>116</v>
      </c>
      <c r="C44" s="162" t="s">
        <v>25</v>
      </c>
      <c r="D44" s="163">
        <v>0.25</v>
      </c>
      <c r="E44" s="162" t="s">
        <v>117</v>
      </c>
      <c r="F44" s="164">
        <v>260000</v>
      </c>
      <c r="G44" s="164">
        <f t="shared" si="1"/>
        <v>65000</v>
      </c>
    </row>
    <row r="45" spans="1:7" s="1" customFormat="1" ht="12.75" customHeight="1" x14ac:dyDescent="0.25">
      <c r="A45" s="50"/>
      <c r="B45" s="161" t="s">
        <v>62</v>
      </c>
      <c r="C45" s="162" t="s">
        <v>25</v>
      </c>
      <c r="D45" s="163">
        <v>0.1</v>
      </c>
      <c r="E45" s="162" t="s">
        <v>117</v>
      </c>
      <c r="F45" s="164">
        <v>200000</v>
      </c>
      <c r="G45" s="164">
        <f t="shared" si="1"/>
        <v>20000</v>
      </c>
    </row>
    <row r="46" spans="1:7" s="1" customFormat="1" ht="12.75" customHeight="1" x14ac:dyDescent="0.25">
      <c r="A46" s="50"/>
      <c r="B46" s="161" t="s">
        <v>118</v>
      </c>
      <c r="C46" s="162" t="s">
        <v>25</v>
      </c>
      <c r="D46" s="163">
        <v>0.25</v>
      </c>
      <c r="E46" s="162" t="s">
        <v>152</v>
      </c>
      <c r="F46" s="164">
        <v>80000</v>
      </c>
      <c r="G46" s="164">
        <f t="shared" si="1"/>
        <v>20000</v>
      </c>
    </row>
    <row r="47" spans="1:7" s="1" customFormat="1" ht="12.75" customHeight="1" x14ac:dyDescent="0.25">
      <c r="A47" s="50"/>
      <c r="B47" s="161" t="s">
        <v>118</v>
      </c>
      <c r="C47" s="162" t="s">
        <v>25</v>
      </c>
      <c r="D47" s="163">
        <v>0.25</v>
      </c>
      <c r="E47" s="162" t="s">
        <v>119</v>
      </c>
      <c r="F47" s="164">
        <v>80000</v>
      </c>
      <c r="G47" s="164">
        <f t="shared" si="1"/>
        <v>20000</v>
      </c>
    </row>
    <row r="48" spans="1:7" s="1" customFormat="1" ht="12.75" customHeight="1" x14ac:dyDescent="0.25">
      <c r="A48" s="50"/>
      <c r="B48" s="161" t="s">
        <v>118</v>
      </c>
      <c r="C48" s="162" t="s">
        <v>25</v>
      </c>
      <c r="D48" s="163">
        <v>0.25</v>
      </c>
      <c r="E48" s="162" t="s">
        <v>130</v>
      </c>
      <c r="F48" s="164">
        <v>80000</v>
      </c>
      <c r="G48" s="164">
        <f t="shared" si="1"/>
        <v>20000</v>
      </c>
    </row>
    <row r="49" spans="1:8" s="1" customFormat="1" ht="12.75" customHeight="1" x14ac:dyDescent="0.25">
      <c r="A49" s="50"/>
      <c r="B49" s="161" t="s">
        <v>120</v>
      </c>
      <c r="C49" s="162" t="s">
        <v>25</v>
      </c>
      <c r="D49" s="163">
        <v>0.25</v>
      </c>
      <c r="E49" s="162" t="s">
        <v>107</v>
      </c>
      <c r="F49" s="164">
        <v>80000</v>
      </c>
      <c r="G49" s="164">
        <f t="shared" si="1"/>
        <v>20000</v>
      </c>
    </row>
    <row r="50" spans="1:8" s="1" customFormat="1" ht="12.75" customHeight="1" x14ac:dyDescent="0.25">
      <c r="A50" s="50"/>
      <c r="B50" s="161" t="s">
        <v>120</v>
      </c>
      <c r="C50" s="162" t="s">
        <v>25</v>
      </c>
      <c r="D50" s="163">
        <v>0.25</v>
      </c>
      <c r="E50" s="162" t="s">
        <v>146</v>
      </c>
      <c r="F50" s="164">
        <v>80000</v>
      </c>
      <c r="G50" s="164">
        <f t="shared" si="1"/>
        <v>20000</v>
      </c>
    </row>
    <row r="51" spans="1:8" s="1" customFormat="1" ht="12.75" customHeight="1" x14ac:dyDescent="0.25">
      <c r="A51" s="50"/>
      <c r="B51" s="161" t="s">
        <v>120</v>
      </c>
      <c r="C51" s="162" t="s">
        <v>25</v>
      </c>
      <c r="D51" s="163">
        <v>0.5</v>
      </c>
      <c r="E51" s="162" t="s">
        <v>121</v>
      </c>
      <c r="F51" s="164">
        <v>80000</v>
      </c>
      <c r="G51" s="164">
        <f t="shared" ref="G51" si="2">D51*F51</f>
        <v>40000</v>
      </c>
    </row>
    <row r="52" spans="1:8" s="1" customFormat="1" ht="12.75" customHeight="1" x14ac:dyDescent="0.25">
      <c r="A52" s="171"/>
      <c r="B52" s="161" t="s">
        <v>120</v>
      </c>
      <c r="C52" s="162" t="s">
        <v>25</v>
      </c>
      <c r="D52" s="163">
        <v>0.25</v>
      </c>
      <c r="E52" s="162" t="s">
        <v>121</v>
      </c>
      <c r="F52" s="164">
        <v>80000</v>
      </c>
      <c r="G52" s="164">
        <f t="shared" si="1"/>
        <v>20000</v>
      </c>
    </row>
    <row r="53" spans="1:8" s="1" customFormat="1" ht="12.75" customHeight="1" x14ac:dyDescent="0.25">
      <c r="A53" s="50"/>
      <c r="B53" s="161" t="s">
        <v>120</v>
      </c>
      <c r="C53" s="162" t="s">
        <v>25</v>
      </c>
      <c r="D53" s="163">
        <v>0.5</v>
      </c>
      <c r="E53" s="162" t="s">
        <v>122</v>
      </c>
      <c r="F53" s="164">
        <v>80000</v>
      </c>
      <c r="G53" s="164">
        <f>D53*F53</f>
        <v>40000</v>
      </c>
    </row>
    <row r="54" spans="1:8" s="1" customFormat="1" ht="12.75" customHeight="1" x14ac:dyDescent="0.25">
      <c r="A54" s="171"/>
      <c r="B54" s="161" t="s">
        <v>120</v>
      </c>
      <c r="C54" s="162" t="s">
        <v>25</v>
      </c>
      <c r="D54" s="163">
        <v>0.5</v>
      </c>
      <c r="E54" s="162" t="s">
        <v>123</v>
      </c>
      <c r="F54" s="164">
        <v>80000</v>
      </c>
      <c r="G54" s="164">
        <f t="shared" si="1"/>
        <v>40000</v>
      </c>
    </row>
    <row r="55" spans="1:8" s="1" customFormat="1" ht="12.75" customHeight="1" x14ac:dyDescent="0.25">
      <c r="A55" s="171"/>
      <c r="B55" s="161" t="s">
        <v>120</v>
      </c>
      <c r="C55" s="162" t="s">
        <v>25</v>
      </c>
      <c r="D55" s="163">
        <v>0.25</v>
      </c>
      <c r="E55" s="162" t="s">
        <v>101</v>
      </c>
      <c r="F55" s="164">
        <v>80000</v>
      </c>
      <c r="G55" s="164">
        <f t="shared" ref="G55" si="3">D55*F55</f>
        <v>20000</v>
      </c>
    </row>
    <row r="56" spans="1:8" s="1" customFormat="1" ht="12.75" customHeight="1" x14ac:dyDescent="0.25">
      <c r="A56" s="5"/>
      <c r="B56" s="158" t="s">
        <v>26</v>
      </c>
      <c r="C56" s="159"/>
      <c r="D56" s="159"/>
      <c r="E56" s="159"/>
      <c r="F56" s="159"/>
      <c r="G56" s="160">
        <f>SUM(G40:G55)</f>
        <v>555000</v>
      </c>
    </row>
    <row r="57" spans="1:8" s="1" customFormat="1" ht="12" customHeight="1" x14ac:dyDescent="0.25">
      <c r="A57" s="2"/>
      <c r="B57" s="35"/>
      <c r="C57" s="36"/>
      <c r="D57" s="36"/>
      <c r="E57" s="36"/>
      <c r="F57" s="37"/>
      <c r="G57" s="104"/>
    </row>
    <row r="58" spans="1:8" s="1" customFormat="1" ht="12" customHeight="1" x14ac:dyDescent="0.25">
      <c r="A58" s="5"/>
      <c r="B58" s="30" t="s">
        <v>27</v>
      </c>
      <c r="C58" s="31"/>
      <c r="D58" s="32"/>
      <c r="E58" s="32"/>
      <c r="F58" s="33"/>
      <c r="G58" s="103"/>
    </row>
    <row r="59" spans="1:8" s="1" customFormat="1" ht="24" customHeight="1" x14ac:dyDescent="0.25">
      <c r="A59" s="5"/>
      <c r="B59" s="90" t="s">
        <v>28</v>
      </c>
      <c r="C59" s="90" t="s">
        <v>29</v>
      </c>
      <c r="D59" s="90" t="s">
        <v>30</v>
      </c>
      <c r="E59" s="90" t="s">
        <v>17</v>
      </c>
      <c r="F59" s="90" t="s">
        <v>18</v>
      </c>
      <c r="G59" s="105" t="s">
        <v>19</v>
      </c>
      <c r="H59" s="86"/>
    </row>
    <row r="60" spans="1:8" s="1" customFormat="1" ht="12.75" customHeight="1" x14ac:dyDescent="0.25">
      <c r="A60" s="50"/>
      <c r="B60" s="135" t="s">
        <v>115</v>
      </c>
      <c r="C60" s="94" t="s">
        <v>76</v>
      </c>
      <c r="D60" s="93">
        <v>1200</v>
      </c>
      <c r="E60" s="94" t="s">
        <v>124</v>
      </c>
      <c r="F60" s="94">
        <v>1200</v>
      </c>
      <c r="G60" s="93">
        <f>D60*F60</f>
        <v>1440000</v>
      </c>
      <c r="H60" s="86"/>
    </row>
    <row r="61" spans="1:8" s="1" customFormat="1" ht="12.75" customHeight="1" x14ac:dyDescent="0.25">
      <c r="A61" s="50"/>
      <c r="B61" s="136" t="s">
        <v>64</v>
      </c>
      <c r="C61" s="89"/>
      <c r="D61" s="92"/>
      <c r="E61" s="89"/>
      <c r="F61" s="93"/>
      <c r="G61" s="93" t="s">
        <v>63</v>
      </c>
    </row>
    <row r="62" spans="1:8" s="1" customFormat="1" ht="12.75" customHeight="1" x14ac:dyDescent="0.25">
      <c r="A62" s="50"/>
      <c r="B62" s="95" t="s">
        <v>65</v>
      </c>
      <c r="C62" s="91" t="s">
        <v>76</v>
      </c>
      <c r="D62" s="91">
        <v>300</v>
      </c>
      <c r="E62" s="91" t="s">
        <v>119</v>
      </c>
      <c r="F62" s="166">
        <v>1480</v>
      </c>
      <c r="G62" s="93">
        <f>D62*F62</f>
        <v>444000</v>
      </c>
      <c r="H62" s="172"/>
    </row>
    <row r="63" spans="1:8" s="1" customFormat="1" ht="12.75" customHeight="1" x14ac:dyDescent="0.25">
      <c r="A63" s="50"/>
      <c r="B63" s="95" t="s">
        <v>125</v>
      </c>
      <c r="C63" s="89" t="s">
        <v>76</v>
      </c>
      <c r="D63" s="92">
        <v>500</v>
      </c>
      <c r="E63" s="89" t="s">
        <v>126</v>
      </c>
      <c r="F63" s="166">
        <v>1600</v>
      </c>
      <c r="G63" s="93">
        <f>D63*F63</f>
        <v>800000</v>
      </c>
    </row>
    <row r="64" spans="1:8" s="1" customFormat="1" ht="12.75" customHeight="1" x14ac:dyDescent="0.25">
      <c r="A64" s="50"/>
      <c r="B64" s="95" t="s">
        <v>154</v>
      </c>
      <c r="C64" s="91" t="s">
        <v>76</v>
      </c>
      <c r="D64" s="91">
        <v>350</v>
      </c>
      <c r="E64" s="91" t="s">
        <v>80</v>
      </c>
      <c r="F64" s="166">
        <v>1300</v>
      </c>
      <c r="G64" s="93">
        <f>D64*F64</f>
        <v>455000</v>
      </c>
    </row>
    <row r="65" spans="1:7" s="1" customFormat="1" ht="12.75" customHeight="1" x14ac:dyDescent="0.25">
      <c r="A65" s="50"/>
      <c r="B65" s="136" t="s">
        <v>66</v>
      </c>
      <c r="C65" s="89"/>
      <c r="D65" s="92"/>
      <c r="E65" s="89"/>
      <c r="F65" s="165"/>
      <c r="G65" s="93" t="s">
        <v>63</v>
      </c>
    </row>
    <row r="66" spans="1:7" s="1" customFormat="1" ht="12.75" customHeight="1" x14ac:dyDescent="0.25">
      <c r="A66" s="50"/>
      <c r="B66" s="95" t="s">
        <v>142</v>
      </c>
      <c r="C66" s="89" t="s">
        <v>76</v>
      </c>
      <c r="D66" s="92">
        <v>1</v>
      </c>
      <c r="E66" s="89" t="s">
        <v>144</v>
      </c>
      <c r="F66" s="166">
        <v>22200</v>
      </c>
      <c r="G66" s="93">
        <f>+F66*D66</f>
        <v>22200</v>
      </c>
    </row>
    <row r="67" spans="1:7" s="1" customFormat="1" ht="12.75" customHeight="1" x14ac:dyDescent="0.25">
      <c r="A67" s="50"/>
      <c r="B67" s="95" t="s">
        <v>92</v>
      </c>
      <c r="C67" s="89" t="s">
        <v>76</v>
      </c>
      <c r="D67" s="92">
        <v>0.5</v>
      </c>
      <c r="E67" s="89" t="s">
        <v>107</v>
      </c>
      <c r="F67" s="166">
        <v>22200</v>
      </c>
      <c r="G67" s="93">
        <f>+F67*D67</f>
        <v>11100</v>
      </c>
    </row>
    <row r="68" spans="1:7" s="1" customFormat="1" ht="12.75" customHeight="1" x14ac:dyDescent="0.25">
      <c r="A68" s="50"/>
      <c r="B68" s="95" t="s">
        <v>141</v>
      </c>
      <c r="C68" s="89" t="s">
        <v>76</v>
      </c>
      <c r="D68" s="92">
        <v>1</v>
      </c>
      <c r="E68" s="89" t="s">
        <v>121</v>
      </c>
      <c r="F68" s="166">
        <v>28800</v>
      </c>
      <c r="G68" s="93">
        <f>+F68*D68</f>
        <v>28800</v>
      </c>
    </row>
    <row r="69" spans="1:7" s="1" customFormat="1" ht="12.75" customHeight="1" x14ac:dyDescent="0.25">
      <c r="A69" s="50"/>
      <c r="B69" s="167" t="s">
        <v>127</v>
      </c>
      <c r="C69" s="169" t="s">
        <v>76</v>
      </c>
      <c r="D69" s="170">
        <v>0.3</v>
      </c>
      <c r="E69" s="169" t="s">
        <v>121</v>
      </c>
      <c r="F69" s="166">
        <v>89268</v>
      </c>
      <c r="G69" s="166">
        <f>+F69*D69</f>
        <v>26780.399999999998</v>
      </c>
    </row>
    <row r="70" spans="1:7" s="1" customFormat="1" ht="12.75" customHeight="1" x14ac:dyDescent="0.25">
      <c r="A70" s="50"/>
      <c r="B70" s="167" t="s">
        <v>127</v>
      </c>
      <c r="C70" s="169" t="s">
        <v>76</v>
      </c>
      <c r="D70" s="170">
        <v>0.4</v>
      </c>
      <c r="E70" s="169" t="s">
        <v>61</v>
      </c>
      <c r="F70" s="166">
        <v>89268</v>
      </c>
      <c r="G70" s="166">
        <f>D70*F70</f>
        <v>35707.200000000004</v>
      </c>
    </row>
    <row r="71" spans="1:7" s="1" customFormat="1" ht="12.75" customHeight="1" x14ac:dyDescent="0.25">
      <c r="A71" s="50"/>
      <c r="B71" s="95" t="s">
        <v>153</v>
      </c>
      <c r="C71" s="91" t="s">
        <v>77</v>
      </c>
      <c r="D71" s="91">
        <v>1</v>
      </c>
      <c r="E71" s="89" t="s">
        <v>147</v>
      </c>
      <c r="F71" s="166">
        <v>25488</v>
      </c>
      <c r="G71" s="93">
        <f>D71*F71</f>
        <v>25488</v>
      </c>
    </row>
    <row r="72" spans="1:7" s="1" customFormat="1" ht="12.75" customHeight="1" x14ac:dyDescent="0.25">
      <c r="A72" s="50"/>
      <c r="B72" s="167" t="s">
        <v>127</v>
      </c>
      <c r="C72" s="169" t="s">
        <v>76</v>
      </c>
      <c r="D72" s="170">
        <v>0.3</v>
      </c>
      <c r="E72" s="169" t="s">
        <v>123</v>
      </c>
      <c r="F72" s="166">
        <v>89268</v>
      </c>
      <c r="G72" s="93">
        <f>D72*F72</f>
        <v>26780.399999999998</v>
      </c>
    </row>
    <row r="73" spans="1:7" s="1" customFormat="1" ht="12.75" customHeight="1" x14ac:dyDescent="0.25">
      <c r="A73" s="50"/>
      <c r="B73" s="95" t="s">
        <v>92</v>
      </c>
      <c r="C73" s="91" t="s">
        <v>76</v>
      </c>
      <c r="D73" s="91">
        <v>1</v>
      </c>
      <c r="E73" s="89" t="s">
        <v>122</v>
      </c>
      <c r="F73" s="166">
        <v>22200</v>
      </c>
      <c r="G73" s="93">
        <f>D73*F73</f>
        <v>22200</v>
      </c>
    </row>
    <row r="74" spans="1:7" s="1" customFormat="1" ht="12.75" customHeight="1" x14ac:dyDescent="0.25">
      <c r="A74" s="50"/>
      <c r="B74" s="167" t="s">
        <v>127</v>
      </c>
      <c r="C74" s="169" t="s">
        <v>76</v>
      </c>
      <c r="D74" s="170">
        <v>0.4</v>
      </c>
      <c r="E74" s="169" t="s">
        <v>61</v>
      </c>
      <c r="F74" s="166">
        <v>89268</v>
      </c>
      <c r="G74" s="166">
        <f>D74*F74</f>
        <v>35707.200000000004</v>
      </c>
    </row>
    <row r="75" spans="1:7" s="1" customFormat="1" ht="12.75" customHeight="1" x14ac:dyDescent="0.25">
      <c r="A75" s="50"/>
      <c r="B75" s="95" t="s">
        <v>92</v>
      </c>
      <c r="C75" s="89" t="s">
        <v>76</v>
      </c>
      <c r="D75" s="92">
        <v>1</v>
      </c>
      <c r="E75" s="89" t="s">
        <v>123</v>
      </c>
      <c r="F75" s="166">
        <v>22200</v>
      </c>
      <c r="G75" s="93">
        <f>+F75*D75</f>
        <v>22200</v>
      </c>
    </row>
    <row r="76" spans="1:7" s="1" customFormat="1" ht="12.75" customHeight="1" x14ac:dyDescent="0.25">
      <c r="A76" s="50"/>
      <c r="B76" s="95" t="s">
        <v>153</v>
      </c>
      <c r="C76" s="89" t="s">
        <v>76</v>
      </c>
      <c r="D76" s="92">
        <v>1</v>
      </c>
      <c r="E76" s="89" t="s">
        <v>101</v>
      </c>
      <c r="F76" s="166">
        <v>25488</v>
      </c>
      <c r="G76" s="93">
        <f>+F76*D76</f>
        <v>25488</v>
      </c>
    </row>
    <row r="77" spans="1:7" s="1" customFormat="1" ht="12.75" customHeight="1" x14ac:dyDescent="0.25">
      <c r="A77" s="50"/>
      <c r="B77" s="136" t="s">
        <v>128</v>
      </c>
      <c r="C77" s="91"/>
      <c r="D77" s="91"/>
      <c r="E77" s="89"/>
      <c r="F77" s="165"/>
      <c r="G77" s="93"/>
    </row>
    <row r="78" spans="1:7" s="1" customFormat="1" ht="12.75" customHeight="1" x14ac:dyDescent="0.25">
      <c r="A78" s="50"/>
      <c r="B78" s="167" t="s">
        <v>137</v>
      </c>
      <c r="C78" s="168" t="s">
        <v>77</v>
      </c>
      <c r="D78" s="168">
        <v>4</v>
      </c>
      <c r="E78" s="169" t="s">
        <v>124</v>
      </c>
      <c r="F78" s="166">
        <v>17400</v>
      </c>
      <c r="G78" s="166">
        <f>+F78*D78</f>
        <v>69600</v>
      </c>
    </row>
    <row r="79" spans="1:7" s="1" customFormat="1" ht="12.75" customHeight="1" x14ac:dyDescent="0.25">
      <c r="A79" s="50"/>
      <c r="B79" s="167" t="s">
        <v>129</v>
      </c>
      <c r="C79" s="168" t="s">
        <v>77</v>
      </c>
      <c r="D79" s="168">
        <v>1</v>
      </c>
      <c r="E79" s="169" t="s">
        <v>131</v>
      </c>
      <c r="F79" s="166">
        <v>53040</v>
      </c>
      <c r="G79" s="166">
        <f t="shared" ref="G79:G80" si="4">+F79*D79</f>
        <v>53040</v>
      </c>
    </row>
    <row r="80" spans="1:7" s="1" customFormat="1" ht="12.75" customHeight="1" x14ac:dyDescent="0.25">
      <c r="A80" s="50"/>
      <c r="B80" s="167" t="s">
        <v>138</v>
      </c>
      <c r="C80" s="168" t="s">
        <v>77</v>
      </c>
      <c r="D80" s="168">
        <v>1.5</v>
      </c>
      <c r="E80" s="169" t="s">
        <v>119</v>
      </c>
      <c r="F80" s="166">
        <v>55200</v>
      </c>
      <c r="G80" s="166">
        <f t="shared" si="4"/>
        <v>82800</v>
      </c>
    </row>
    <row r="81" spans="1:7" s="1" customFormat="1" ht="12.75" customHeight="1" x14ac:dyDescent="0.25">
      <c r="A81" s="50"/>
      <c r="B81" s="136" t="s">
        <v>67</v>
      </c>
      <c r="C81" s="89"/>
      <c r="D81" s="92"/>
      <c r="E81" s="89"/>
      <c r="F81" s="165"/>
      <c r="G81" s="93" t="s">
        <v>63</v>
      </c>
    </row>
    <row r="82" spans="1:7" s="1" customFormat="1" ht="12.75" customHeight="1" x14ac:dyDescent="0.25">
      <c r="A82" s="50"/>
      <c r="B82" s="95" t="s">
        <v>134</v>
      </c>
      <c r="C82" s="89" t="s">
        <v>76</v>
      </c>
      <c r="D82" s="92">
        <v>0.5</v>
      </c>
      <c r="E82" s="89" t="s">
        <v>121</v>
      </c>
      <c r="F82" s="166">
        <v>43080</v>
      </c>
      <c r="G82" s="93">
        <f t="shared" ref="G82:G87" si="5">+F82*D82</f>
        <v>21540</v>
      </c>
    </row>
    <row r="83" spans="1:7" s="1" customFormat="1" ht="12.75" customHeight="1" x14ac:dyDescent="0.25">
      <c r="A83" s="50"/>
      <c r="B83" s="95" t="s">
        <v>133</v>
      </c>
      <c r="C83" s="89" t="s">
        <v>77</v>
      </c>
      <c r="D83" s="92">
        <v>0.4</v>
      </c>
      <c r="E83" s="89" t="s">
        <v>121</v>
      </c>
      <c r="F83" s="166">
        <v>40307</v>
      </c>
      <c r="G83" s="93">
        <f t="shared" si="5"/>
        <v>16122.800000000001</v>
      </c>
    </row>
    <row r="84" spans="1:7" s="1" customFormat="1" ht="12.75" customHeight="1" x14ac:dyDescent="0.25">
      <c r="A84" s="50"/>
      <c r="B84" s="95" t="s">
        <v>134</v>
      </c>
      <c r="C84" s="89" t="s">
        <v>76</v>
      </c>
      <c r="D84" s="92">
        <v>0.5</v>
      </c>
      <c r="E84" s="89" t="s">
        <v>146</v>
      </c>
      <c r="F84" s="166">
        <v>42000</v>
      </c>
      <c r="G84" s="93">
        <f t="shared" si="5"/>
        <v>21000</v>
      </c>
    </row>
    <row r="85" spans="1:7" s="1" customFormat="1" ht="12.75" customHeight="1" x14ac:dyDescent="0.25">
      <c r="A85" s="50"/>
      <c r="B85" s="95" t="s">
        <v>133</v>
      </c>
      <c r="C85" s="89" t="s">
        <v>77</v>
      </c>
      <c r="D85" s="92">
        <v>0.2</v>
      </c>
      <c r="E85" s="89" t="s">
        <v>107</v>
      </c>
      <c r="F85" s="166">
        <v>40307</v>
      </c>
      <c r="G85" s="93">
        <f t="shared" si="5"/>
        <v>8061.4000000000005</v>
      </c>
    </row>
    <row r="86" spans="1:7" s="1" customFormat="1" ht="12.75" customHeight="1" x14ac:dyDescent="0.25">
      <c r="A86" s="50"/>
      <c r="B86" s="95" t="s">
        <v>133</v>
      </c>
      <c r="C86" s="89" t="s">
        <v>77</v>
      </c>
      <c r="D86" s="92">
        <v>0.2</v>
      </c>
      <c r="E86" s="89" t="s">
        <v>122</v>
      </c>
      <c r="F86" s="166">
        <v>40307</v>
      </c>
      <c r="G86" s="93">
        <f t="shared" si="5"/>
        <v>8061.4000000000005</v>
      </c>
    </row>
    <row r="87" spans="1:7" s="1" customFormat="1" ht="12.75" customHeight="1" x14ac:dyDescent="0.25">
      <c r="A87" s="50"/>
      <c r="B87" s="95" t="s">
        <v>134</v>
      </c>
      <c r="C87" s="89" t="s">
        <v>76</v>
      </c>
      <c r="D87" s="92">
        <v>0.5</v>
      </c>
      <c r="E87" s="89" t="s">
        <v>122</v>
      </c>
      <c r="F87" s="173">
        <v>42000</v>
      </c>
      <c r="G87" s="93">
        <f t="shared" si="5"/>
        <v>21000</v>
      </c>
    </row>
    <row r="88" spans="1:7" s="1" customFormat="1" ht="12.75" customHeight="1" x14ac:dyDescent="0.25">
      <c r="A88" s="50"/>
      <c r="B88" s="95" t="s">
        <v>148</v>
      </c>
      <c r="C88" s="89" t="s">
        <v>77</v>
      </c>
      <c r="D88" s="92">
        <v>0.1</v>
      </c>
      <c r="E88" s="89" t="s">
        <v>123</v>
      </c>
      <c r="F88" s="173">
        <v>146309</v>
      </c>
      <c r="G88" s="93">
        <f t="shared" ref="G88:G90" si="6">+F88*D88</f>
        <v>14630.900000000001</v>
      </c>
    </row>
    <row r="89" spans="1:7" s="1" customFormat="1" ht="12.75" customHeight="1" x14ac:dyDescent="0.25">
      <c r="A89" s="50"/>
      <c r="B89" s="95" t="s">
        <v>133</v>
      </c>
      <c r="C89" s="89" t="s">
        <v>77</v>
      </c>
      <c r="D89" s="92">
        <v>0.2</v>
      </c>
      <c r="E89" s="89" t="s">
        <v>123</v>
      </c>
      <c r="F89" s="173">
        <v>40307</v>
      </c>
      <c r="G89" s="93">
        <f t="shared" si="6"/>
        <v>8061.4000000000005</v>
      </c>
    </row>
    <row r="90" spans="1:7" s="1" customFormat="1" ht="12.75" customHeight="1" x14ac:dyDescent="0.25">
      <c r="A90" s="50"/>
      <c r="B90" s="95" t="s">
        <v>148</v>
      </c>
      <c r="C90" s="89" t="s">
        <v>77</v>
      </c>
      <c r="D90" s="92">
        <v>0.1</v>
      </c>
      <c r="E90" s="89" t="s">
        <v>101</v>
      </c>
      <c r="F90" s="173">
        <v>146309</v>
      </c>
      <c r="G90" s="93">
        <f t="shared" si="6"/>
        <v>14630.900000000001</v>
      </c>
    </row>
    <row r="91" spans="1:7" s="1" customFormat="1" ht="12.75" customHeight="1" x14ac:dyDescent="0.25">
      <c r="A91" s="50"/>
      <c r="B91" s="136" t="s">
        <v>132</v>
      </c>
      <c r="C91" s="89"/>
      <c r="D91" s="92"/>
      <c r="E91" s="89"/>
      <c r="F91" s="174"/>
      <c r="G91" s="93"/>
    </row>
    <row r="92" spans="1:7" s="1" customFormat="1" ht="12.75" customHeight="1" x14ac:dyDescent="0.25">
      <c r="A92" s="50"/>
      <c r="B92" s="95" t="s">
        <v>135</v>
      </c>
      <c r="C92" s="89" t="s">
        <v>77</v>
      </c>
      <c r="D92" s="92">
        <v>1.5</v>
      </c>
      <c r="E92" s="89" t="s">
        <v>107</v>
      </c>
      <c r="F92" s="173">
        <v>120000</v>
      </c>
      <c r="G92" s="166">
        <f t="shared" ref="G92:G104" si="7">D92*F92</f>
        <v>180000</v>
      </c>
    </row>
    <row r="93" spans="1:7" s="1" customFormat="1" ht="12.75" customHeight="1" x14ac:dyDescent="0.25">
      <c r="A93" s="50"/>
      <c r="B93" s="95" t="s">
        <v>136</v>
      </c>
      <c r="C93" s="89" t="s">
        <v>77</v>
      </c>
      <c r="D93" s="92">
        <v>2</v>
      </c>
      <c r="E93" s="89" t="s">
        <v>146</v>
      </c>
      <c r="F93" s="173">
        <v>14400</v>
      </c>
      <c r="G93" s="166">
        <f t="shared" si="7"/>
        <v>28800</v>
      </c>
    </row>
    <row r="94" spans="1:7" s="1" customFormat="1" ht="12.75" customHeight="1" x14ac:dyDescent="0.25">
      <c r="A94" s="50"/>
      <c r="B94" s="95" t="s">
        <v>139</v>
      </c>
      <c r="C94" s="89" t="s">
        <v>77</v>
      </c>
      <c r="D94" s="92">
        <v>2</v>
      </c>
      <c r="E94" s="89" t="s">
        <v>121</v>
      </c>
      <c r="F94" s="166">
        <v>9000</v>
      </c>
      <c r="G94" s="166">
        <f t="shared" si="7"/>
        <v>18000</v>
      </c>
    </row>
    <row r="95" spans="1:7" s="1" customFormat="1" ht="12.75" customHeight="1" x14ac:dyDescent="0.25">
      <c r="A95" s="50"/>
      <c r="B95" s="95" t="s">
        <v>136</v>
      </c>
      <c r="C95" s="89" t="s">
        <v>77</v>
      </c>
      <c r="D95" s="92">
        <v>2</v>
      </c>
      <c r="E95" s="89" t="s">
        <v>122</v>
      </c>
      <c r="F95" s="166">
        <v>14400</v>
      </c>
      <c r="G95" s="166">
        <f t="shared" si="7"/>
        <v>28800</v>
      </c>
    </row>
    <row r="96" spans="1:7" s="1" customFormat="1" ht="12.75" customHeight="1" x14ac:dyDescent="0.25">
      <c r="A96" s="50"/>
      <c r="B96" s="95" t="s">
        <v>136</v>
      </c>
      <c r="C96" s="89" t="s">
        <v>77</v>
      </c>
      <c r="D96" s="92">
        <v>2</v>
      </c>
      <c r="E96" s="89" t="s">
        <v>122</v>
      </c>
      <c r="F96" s="166">
        <v>14400</v>
      </c>
      <c r="G96" s="166">
        <f t="shared" si="7"/>
        <v>28800</v>
      </c>
    </row>
    <row r="97" spans="1:7" s="1" customFormat="1" ht="12.75" customHeight="1" x14ac:dyDescent="0.25">
      <c r="A97" s="50"/>
      <c r="B97" s="95" t="s">
        <v>139</v>
      </c>
      <c r="C97" s="89" t="s">
        <v>77</v>
      </c>
      <c r="D97" s="92">
        <v>2</v>
      </c>
      <c r="E97" s="89" t="s">
        <v>123</v>
      </c>
      <c r="F97" s="166">
        <v>9000</v>
      </c>
      <c r="G97" s="166">
        <f t="shared" si="7"/>
        <v>18000</v>
      </c>
    </row>
    <row r="98" spans="1:7" s="1" customFormat="1" ht="12.75" customHeight="1" x14ac:dyDescent="0.25">
      <c r="A98" s="50"/>
      <c r="B98" s="95" t="s">
        <v>149</v>
      </c>
      <c r="C98" s="89" t="s">
        <v>77</v>
      </c>
      <c r="D98" s="92">
        <v>2</v>
      </c>
      <c r="E98" s="89" t="s">
        <v>121</v>
      </c>
      <c r="F98" s="166">
        <v>12000</v>
      </c>
      <c r="G98" s="166">
        <f t="shared" si="7"/>
        <v>24000</v>
      </c>
    </row>
    <row r="99" spans="1:7" s="1" customFormat="1" ht="12.75" customHeight="1" x14ac:dyDescent="0.25">
      <c r="A99" s="50"/>
      <c r="B99" s="95" t="s">
        <v>136</v>
      </c>
      <c r="C99" s="89" t="s">
        <v>77</v>
      </c>
      <c r="D99" s="92">
        <v>2</v>
      </c>
      <c r="E99" s="89" t="s">
        <v>101</v>
      </c>
      <c r="F99" s="166">
        <v>14400</v>
      </c>
      <c r="G99" s="166">
        <f t="shared" si="7"/>
        <v>28800</v>
      </c>
    </row>
    <row r="100" spans="1:7" s="1" customFormat="1" ht="12.75" customHeight="1" x14ac:dyDescent="0.25">
      <c r="A100" s="50"/>
      <c r="B100" s="95" t="s">
        <v>139</v>
      </c>
      <c r="C100" s="89" t="s">
        <v>77</v>
      </c>
      <c r="D100" s="92">
        <v>2</v>
      </c>
      <c r="E100" s="89" t="s">
        <v>123</v>
      </c>
      <c r="F100" s="173">
        <v>9000</v>
      </c>
      <c r="G100" s="166">
        <f t="shared" si="7"/>
        <v>18000</v>
      </c>
    </row>
    <row r="101" spans="1:7" s="1" customFormat="1" ht="12.75" customHeight="1" x14ac:dyDescent="0.25">
      <c r="A101" s="50"/>
      <c r="B101" s="95" t="s">
        <v>150</v>
      </c>
      <c r="C101" s="89" t="s">
        <v>77</v>
      </c>
      <c r="D101" s="92">
        <v>2</v>
      </c>
      <c r="E101" s="89" t="s">
        <v>123</v>
      </c>
      <c r="F101" s="173">
        <v>11384</v>
      </c>
      <c r="G101" s="166">
        <f t="shared" si="7"/>
        <v>22768</v>
      </c>
    </row>
    <row r="102" spans="1:7" s="1" customFormat="1" ht="12.75" customHeight="1" x14ac:dyDescent="0.25">
      <c r="A102" s="50"/>
      <c r="B102" s="95" t="s">
        <v>150</v>
      </c>
      <c r="C102" s="89" t="s">
        <v>77</v>
      </c>
      <c r="D102" s="92">
        <v>2</v>
      </c>
      <c r="E102" s="89" t="s">
        <v>101</v>
      </c>
      <c r="F102" s="173">
        <v>11384</v>
      </c>
      <c r="G102" s="166">
        <f t="shared" si="7"/>
        <v>22768</v>
      </c>
    </row>
    <row r="103" spans="1:7" s="1" customFormat="1" ht="12.75" customHeight="1" x14ac:dyDescent="0.25">
      <c r="A103" s="50"/>
      <c r="B103" s="95" t="s">
        <v>143</v>
      </c>
      <c r="C103" s="89" t="s">
        <v>77</v>
      </c>
      <c r="D103" s="92">
        <v>2</v>
      </c>
      <c r="E103" s="89" t="s">
        <v>145</v>
      </c>
      <c r="F103" s="173">
        <v>26052</v>
      </c>
      <c r="G103" s="166">
        <f t="shared" si="7"/>
        <v>52104</v>
      </c>
    </row>
    <row r="104" spans="1:7" s="1" customFormat="1" ht="12.75" customHeight="1" x14ac:dyDescent="0.25">
      <c r="A104" s="50"/>
      <c r="B104" s="95" t="s">
        <v>140</v>
      </c>
      <c r="C104" s="89" t="s">
        <v>77</v>
      </c>
      <c r="D104" s="92">
        <v>3</v>
      </c>
      <c r="E104" s="89" t="s">
        <v>151</v>
      </c>
      <c r="F104" s="166">
        <v>14400</v>
      </c>
      <c r="G104" s="166">
        <f t="shared" si="7"/>
        <v>43200</v>
      </c>
    </row>
    <row r="105" spans="1:7" s="1" customFormat="1" ht="13.5" customHeight="1" x14ac:dyDescent="0.25">
      <c r="A105" s="50"/>
      <c r="B105" s="121" t="s">
        <v>31</v>
      </c>
      <c r="C105" s="122"/>
      <c r="D105" s="122"/>
      <c r="E105" s="122"/>
      <c r="F105" s="123"/>
      <c r="G105" s="128">
        <f>SUM(G60:G104)</f>
        <v>4274040</v>
      </c>
    </row>
    <row r="106" spans="1:7" s="1" customFormat="1" ht="12" customHeight="1" x14ac:dyDescent="0.25">
      <c r="A106" s="2"/>
      <c r="B106" s="116"/>
      <c r="C106" s="117"/>
      <c r="D106" s="117"/>
      <c r="E106" s="118"/>
      <c r="F106" s="119"/>
      <c r="G106" s="120"/>
    </row>
    <row r="107" spans="1:7" s="1" customFormat="1" ht="12" customHeight="1" x14ac:dyDescent="0.25">
      <c r="A107" s="5"/>
      <c r="B107" s="30" t="s">
        <v>32</v>
      </c>
      <c r="C107" s="31"/>
      <c r="D107" s="32"/>
      <c r="E107" s="32"/>
      <c r="F107" s="33"/>
      <c r="G107" s="103"/>
    </row>
    <row r="108" spans="1:7" s="1" customFormat="1" ht="24" customHeight="1" x14ac:dyDescent="0.25">
      <c r="A108" s="5"/>
      <c r="B108" s="113" t="s">
        <v>33</v>
      </c>
      <c r="C108" s="90" t="s">
        <v>29</v>
      </c>
      <c r="D108" s="90" t="s">
        <v>30</v>
      </c>
      <c r="E108" s="113" t="s">
        <v>17</v>
      </c>
      <c r="F108" s="90" t="s">
        <v>18</v>
      </c>
      <c r="G108" s="113" t="s">
        <v>19</v>
      </c>
    </row>
    <row r="109" spans="1:7" s="1" customFormat="1" ht="16.5" customHeight="1" x14ac:dyDescent="0.25">
      <c r="A109" s="50"/>
      <c r="B109" s="114" t="s">
        <v>93</v>
      </c>
      <c r="C109" s="115" t="s">
        <v>94</v>
      </c>
      <c r="D109" s="115">
        <v>1</v>
      </c>
      <c r="E109" s="89" t="s">
        <v>95</v>
      </c>
      <c r="F109" s="93">
        <v>1200000</v>
      </c>
      <c r="G109" s="93">
        <f>+F109*D109</f>
        <v>1200000</v>
      </c>
    </row>
    <row r="110" spans="1:7" s="1" customFormat="1" ht="13.5" customHeight="1" x14ac:dyDescent="0.25">
      <c r="A110" s="5"/>
      <c r="B110" s="40" t="s">
        <v>34</v>
      </c>
      <c r="C110" s="41"/>
      <c r="D110" s="41"/>
      <c r="E110" s="112"/>
      <c r="F110" s="42"/>
      <c r="G110" s="129">
        <f>+G109</f>
        <v>1200000</v>
      </c>
    </row>
    <row r="111" spans="1:7" s="1" customFormat="1" ht="12" customHeight="1" x14ac:dyDescent="0.25">
      <c r="A111" s="2"/>
      <c r="B111" s="53"/>
      <c r="C111" s="53"/>
      <c r="D111" s="53"/>
      <c r="E111" s="53"/>
      <c r="F111" s="54"/>
      <c r="G111" s="106"/>
    </row>
    <row r="112" spans="1:7" s="1" customFormat="1" ht="12" customHeight="1" x14ac:dyDescent="0.25">
      <c r="A112" s="50"/>
      <c r="B112" s="55" t="s">
        <v>35</v>
      </c>
      <c r="C112" s="56"/>
      <c r="D112" s="56"/>
      <c r="E112" s="56"/>
      <c r="F112" s="56"/>
      <c r="G112" s="57">
        <f>G30+G36+G56+G105+G110</f>
        <v>8324040</v>
      </c>
    </row>
    <row r="113" spans="1:7" s="1" customFormat="1" ht="12" customHeight="1" x14ac:dyDescent="0.25">
      <c r="A113" s="50"/>
      <c r="B113" s="58" t="s">
        <v>36</v>
      </c>
      <c r="C113" s="44"/>
      <c r="D113" s="44"/>
      <c r="E113" s="44"/>
      <c r="F113" s="44"/>
      <c r="G113" s="59">
        <f>G112*0.05</f>
        <v>416202</v>
      </c>
    </row>
    <row r="114" spans="1:7" s="1" customFormat="1" ht="12" customHeight="1" x14ac:dyDescent="0.25">
      <c r="A114" s="50"/>
      <c r="B114" s="60" t="s">
        <v>37</v>
      </c>
      <c r="C114" s="43"/>
      <c r="D114" s="43"/>
      <c r="E114" s="43"/>
      <c r="F114" s="43"/>
      <c r="G114" s="61">
        <f>G113+G112</f>
        <v>8740242</v>
      </c>
    </row>
    <row r="115" spans="1:7" s="1" customFormat="1" ht="12" customHeight="1" x14ac:dyDescent="0.25">
      <c r="A115" s="50"/>
      <c r="B115" s="58" t="s">
        <v>38</v>
      </c>
      <c r="C115" s="44"/>
      <c r="D115" s="44"/>
      <c r="E115" s="44"/>
      <c r="F115" s="44"/>
      <c r="G115" s="59">
        <f>G12</f>
        <v>13500000</v>
      </c>
    </row>
    <row r="116" spans="1:7" s="1" customFormat="1" ht="12" customHeight="1" x14ac:dyDescent="0.25">
      <c r="A116" s="50"/>
      <c r="B116" s="62" t="s">
        <v>39</v>
      </c>
      <c r="C116" s="63"/>
      <c r="D116" s="63"/>
      <c r="E116" s="63"/>
      <c r="F116" s="63"/>
      <c r="G116" s="57">
        <f>G115-G114</f>
        <v>4759758</v>
      </c>
    </row>
    <row r="117" spans="1:7" s="1" customFormat="1" ht="12" customHeight="1" x14ac:dyDescent="0.25">
      <c r="A117" s="50"/>
      <c r="B117" s="51" t="s">
        <v>40</v>
      </c>
      <c r="C117" s="52"/>
      <c r="D117" s="52"/>
      <c r="E117" s="52"/>
      <c r="F117" s="52"/>
      <c r="G117" s="107"/>
    </row>
    <row r="118" spans="1:7" s="1" customFormat="1" ht="12.75" customHeight="1" thickBot="1" x14ac:dyDescent="0.3">
      <c r="A118" s="50"/>
      <c r="B118" s="64"/>
      <c r="C118" s="52"/>
      <c r="D118" s="52"/>
      <c r="E118" s="52"/>
      <c r="F118" s="52"/>
      <c r="G118" s="107"/>
    </row>
    <row r="119" spans="1:7" s="1" customFormat="1" ht="12" customHeight="1" x14ac:dyDescent="0.25">
      <c r="A119" s="50"/>
      <c r="B119" s="75" t="s">
        <v>41</v>
      </c>
      <c r="C119" s="76"/>
      <c r="D119" s="76"/>
      <c r="E119" s="76"/>
      <c r="F119" s="77"/>
      <c r="G119" s="107"/>
    </row>
    <row r="120" spans="1:7" s="1" customFormat="1" ht="12" customHeight="1" x14ac:dyDescent="0.25">
      <c r="A120" s="50"/>
      <c r="B120" s="78" t="s">
        <v>42</v>
      </c>
      <c r="C120" s="49"/>
      <c r="D120" s="49"/>
      <c r="E120" s="49"/>
      <c r="F120" s="79"/>
      <c r="G120" s="107"/>
    </row>
    <row r="121" spans="1:7" s="1" customFormat="1" ht="12" customHeight="1" x14ac:dyDescent="0.25">
      <c r="A121" s="50"/>
      <c r="B121" s="78" t="s">
        <v>43</v>
      </c>
      <c r="C121" s="49"/>
      <c r="D121" s="49"/>
      <c r="E121" s="49"/>
      <c r="F121" s="79"/>
      <c r="G121" s="107"/>
    </row>
    <row r="122" spans="1:7" s="1" customFormat="1" ht="12" customHeight="1" x14ac:dyDescent="0.25">
      <c r="A122" s="50"/>
      <c r="B122" s="78" t="s">
        <v>44</v>
      </c>
      <c r="C122" s="49"/>
      <c r="D122" s="49"/>
      <c r="E122" s="49"/>
      <c r="F122" s="79"/>
      <c r="G122" s="107"/>
    </row>
    <row r="123" spans="1:7" s="1" customFormat="1" ht="12" customHeight="1" x14ac:dyDescent="0.25">
      <c r="A123" s="50"/>
      <c r="B123" s="78" t="s">
        <v>45</v>
      </c>
      <c r="C123" s="49"/>
      <c r="D123" s="49"/>
      <c r="E123" s="49"/>
      <c r="F123" s="79"/>
      <c r="G123" s="107"/>
    </row>
    <row r="124" spans="1:7" s="1" customFormat="1" ht="12" customHeight="1" x14ac:dyDescent="0.25">
      <c r="A124" s="50"/>
      <c r="B124" s="78" t="s">
        <v>46</v>
      </c>
      <c r="C124" s="49"/>
      <c r="D124" s="49"/>
      <c r="E124" s="49"/>
      <c r="F124" s="79"/>
      <c r="G124" s="107"/>
    </row>
    <row r="125" spans="1:7" s="1" customFormat="1" ht="12.75" customHeight="1" thickBot="1" x14ac:dyDescent="0.3">
      <c r="A125" s="50"/>
      <c r="B125" s="80" t="s">
        <v>47</v>
      </c>
      <c r="C125" s="81"/>
      <c r="D125" s="81"/>
      <c r="E125" s="81"/>
      <c r="F125" s="82"/>
      <c r="G125" s="107"/>
    </row>
    <row r="126" spans="1:7" s="1" customFormat="1" ht="12.75" customHeight="1" x14ac:dyDescent="0.25">
      <c r="A126" s="50"/>
      <c r="B126" s="73"/>
      <c r="C126" s="49"/>
      <c r="D126" s="49"/>
      <c r="E126" s="49"/>
      <c r="F126" s="49"/>
      <c r="G126" s="107"/>
    </row>
    <row r="127" spans="1:7" s="1" customFormat="1" ht="15" customHeight="1" thickBot="1" x14ac:dyDescent="0.3">
      <c r="A127" s="50"/>
      <c r="B127" s="177" t="s">
        <v>48</v>
      </c>
      <c r="C127" s="178"/>
      <c r="D127" s="72"/>
      <c r="E127" s="45"/>
      <c r="F127" s="45"/>
      <c r="G127" s="107"/>
    </row>
    <row r="128" spans="1:7" s="1" customFormat="1" ht="12" customHeight="1" x14ac:dyDescent="0.25">
      <c r="A128" s="50"/>
      <c r="B128" s="66" t="s">
        <v>33</v>
      </c>
      <c r="C128" s="131" t="s">
        <v>49</v>
      </c>
      <c r="D128" s="132" t="s">
        <v>50</v>
      </c>
      <c r="E128" s="45"/>
      <c r="F128" s="45"/>
      <c r="G128" s="107"/>
    </row>
    <row r="129" spans="1:7" s="1" customFormat="1" ht="12" customHeight="1" x14ac:dyDescent="0.25">
      <c r="A129" s="50"/>
      <c r="B129" s="67" t="s">
        <v>51</v>
      </c>
      <c r="C129" s="46">
        <f>G30</f>
        <v>2145000</v>
      </c>
      <c r="D129" s="68">
        <f>(C129/C135)</f>
        <v>0.24541654567459345</v>
      </c>
      <c r="E129" s="45"/>
      <c r="F129" s="45"/>
      <c r="G129" s="107"/>
    </row>
    <row r="130" spans="1:7" s="1" customFormat="1" ht="12" customHeight="1" x14ac:dyDescent="0.25">
      <c r="A130" s="50"/>
      <c r="B130" s="67" t="s">
        <v>52</v>
      </c>
      <c r="C130" s="46">
        <f>G36</f>
        <v>150000</v>
      </c>
      <c r="D130" s="68">
        <v>0</v>
      </c>
      <c r="E130" s="45"/>
      <c r="F130" s="45"/>
      <c r="G130" s="107"/>
    </row>
    <row r="131" spans="1:7" s="1" customFormat="1" ht="12" customHeight="1" x14ac:dyDescent="0.25">
      <c r="A131" s="50"/>
      <c r="B131" s="67" t="s">
        <v>53</v>
      </c>
      <c r="C131" s="46">
        <f>G56</f>
        <v>555000</v>
      </c>
      <c r="D131" s="68">
        <f>(C131/C135)</f>
        <v>6.3499385943775924E-2</v>
      </c>
      <c r="E131" s="45"/>
      <c r="F131" s="45"/>
      <c r="G131" s="107"/>
    </row>
    <row r="132" spans="1:7" s="1" customFormat="1" ht="12" customHeight="1" x14ac:dyDescent="0.25">
      <c r="A132" s="50"/>
      <c r="B132" s="67" t="s">
        <v>28</v>
      </c>
      <c r="C132" s="46">
        <f>G105</f>
        <v>4274040</v>
      </c>
      <c r="D132" s="68">
        <f>(C132/C135)</f>
        <v>0.4890070549533983</v>
      </c>
      <c r="E132" s="45"/>
      <c r="F132" s="45"/>
      <c r="G132" s="107"/>
    </row>
    <row r="133" spans="1:7" s="1" customFormat="1" ht="12" customHeight="1" x14ac:dyDescent="0.25">
      <c r="A133" s="50"/>
      <c r="B133" s="67" t="s">
        <v>54</v>
      </c>
      <c r="C133" s="47">
        <f>G110</f>
        <v>1200000</v>
      </c>
      <c r="D133" s="68">
        <f>(C133/C135)</f>
        <v>0.13729596960816418</v>
      </c>
      <c r="E133" s="48"/>
      <c r="F133" s="48"/>
      <c r="G133" s="107"/>
    </row>
    <row r="134" spans="1:7" s="1" customFormat="1" ht="12" customHeight="1" x14ac:dyDescent="0.25">
      <c r="A134" s="50"/>
      <c r="B134" s="67" t="s">
        <v>55</v>
      </c>
      <c r="C134" s="47">
        <f>G113</f>
        <v>416202</v>
      </c>
      <c r="D134" s="68">
        <f>(C134/C135)</f>
        <v>4.7619047619047616E-2</v>
      </c>
      <c r="E134" s="48"/>
      <c r="F134" s="48"/>
      <c r="G134" s="107"/>
    </row>
    <row r="135" spans="1:7" s="1" customFormat="1" ht="12.75" customHeight="1" thickBot="1" x14ac:dyDescent="0.3">
      <c r="A135" s="50"/>
      <c r="B135" s="69" t="s">
        <v>56</v>
      </c>
      <c r="C135" s="70">
        <f>SUM(C129:C134)</f>
        <v>8740242</v>
      </c>
      <c r="D135" s="71">
        <f>SUM(D129:D134)</f>
        <v>0.98283800379897945</v>
      </c>
      <c r="E135" s="48"/>
      <c r="F135" s="48"/>
      <c r="G135" s="107"/>
    </row>
    <row r="136" spans="1:7" s="1" customFormat="1" ht="12" customHeight="1" x14ac:dyDescent="0.25">
      <c r="A136" s="50"/>
      <c r="B136" s="64"/>
      <c r="C136" s="52"/>
      <c r="D136" s="52"/>
      <c r="E136" s="52"/>
      <c r="F136" s="52"/>
      <c r="G136" s="107"/>
    </row>
    <row r="137" spans="1:7" s="1" customFormat="1" ht="12.75" customHeight="1" thickBot="1" x14ac:dyDescent="0.3">
      <c r="A137" s="50"/>
      <c r="B137" s="65"/>
      <c r="C137" s="52"/>
      <c r="D137" s="52"/>
      <c r="E137" s="52"/>
      <c r="F137" s="52"/>
      <c r="G137" s="107"/>
    </row>
    <row r="138" spans="1:7" s="1" customFormat="1" ht="12" customHeight="1" thickBot="1" x14ac:dyDescent="0.3">
      <c r="A138" s="50"/>
      <c r="B138" s="179" t="s">
        <v>96</v>
      </c>
      <c r="C138" s="180"/>
      <c r="D138" s="180"/>
      <c r="E138" s="181"/>
      <c r="F138" s="48"/>
      <c r="G138" s="107"/>
    </row>
    <row r="139" spans="1:7" s="1" customFormat="1" ht="12" customHeight="1" x14ac:dyDescent="0.25">
      <c r="A139" s="50"/>
      <c r="B139" s="84" t="s">
        <v>97</v>
      </c>
      <c r="C139" s="124">
        <v>17000</v>
      </c>
      <c r="D139" s="124">
        <v>18000</v>
      </c>
      <c r="E139" s="124">
        <v>19000</v>
      </c>
      <c r="F139" s="83"/>
      <c r="G139" s="108"/>
    </row>
    <row r="140" spans="1:7" s="1" customFormat="1" ht="12.75" customHeight="1" thickBot="1" x14ac:dyDescent="0.3">
      <c r="A140" s="50"/>
      <c r="B140" s="69" t="s">
        <v>98</v>
      </c>
      <c r="C140" s="70">
        <f>(G114/C139)</f>
        <v>514.13188235294115</v>
      </c>
      <c r="D140" s="70">
        <f>(G114/D139)</f>
        <v>485.56900000000002</v>
      </c>
      <c r="E140" s="85">
        <f>(G114/E139)</f>
        <v>460.01273684210526</v>
      </c>
      <c r="F140" s="83"/>
      <c r="G140" s="108"/>
    </row>
    <row r="141" spans="1:7" s="1" customFormat="1" ht="15.6" customHeight="1" x14ac:dyDescent="0.25">
      <c r="A141" s="50"/>
      <c r="B141" s="74" t="s">
        <v>57</v>
      </c>
      <c r="C141" s="49"/>
      <c r="D141" s="49"/>
      <c r="E141" s="49"/>
      <c r="F141" s="49"/>
      <c r="G141" s="109"/>
    </row>
  </sheetData>
  <mergeCells count="9">
    <mergeCell ref="B17:G17"/>
    <mergeCell ref="B127:C127"/>
    <mergeCell ref="B138:E138"/>
    <mergeCell ref="E9:F9"/>
    <mergeCell ref="E10:F10"/>
    <mergeCell ref="E11:F11"/>
    <mergeCell ref="E13:F13"/>
    <mergeCell ref="E14:F14"/>
    <mergeCell ref="E15:F15"/>
  </mergeCells>
  <pageMargins left="0.74803149606299213" right="0.74803149606299213" top="0.98425196850393704" bottom="0.98425196850393704" header="0" footer="0"/>
  <pageSetup paperSize="14" scale="86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Ajo</vt:lpstr>
      <vt:lpstr>Ajo!Área_de_impresión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2022-06-16T21:51:08Z</cp:lastPrinted>
  <dcterms:created xsi:type="dcterms:W3CDTF">2020-11-27T12:49:26Z</dcterms:created>
  <dcterms:modified xsi:type="dcterms:W3CDTF">2022-06-16T21:52:25Z</dcterms:modified>
</cp:coreProperties>
</file>