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0" yWindow="0" windowWidth="19200" windowHeight="7305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C93" i="1" l="1"/>
  <c r="D93" i="1" s="1"/>
  <c r="D103" i="1" l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<sst xmlns="http://schemas.openxmlformats.org/spreadsheetml/2006/main" count="190" uniqueCount="126">
  <si>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</si>
  <si>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</si>
  <si>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</si>
  <si>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</si>
  <si>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</si>
  <si>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</si>
  <si>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</si>
  <si>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</si>
  <si>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</si>
  <si>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</si>
  <si>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</si>
  <si>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</si>
  <si>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</si>
  <si>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</si>
  <si>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</si>
  <si>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</si>
  <si>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</si>
  <si>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</si>
  <si>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</si>
  <si>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</si>
  <si>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</si>
  <si>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</si>
  <si>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</si>
  <si>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</si>
  <si>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</si>
  <si>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</si>
  <si>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</si>
  <si>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</si>
  <si>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</si>
  <si>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</si>
  <si>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</si>
  <si>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</si>
  <si>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</si>
  <si>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</si>
  <si>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</si>
  <si>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</si>
  <si>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</si>
  <si>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</si>
  <si>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</si>
  <si>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</si>
  <si>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</si>
  <si>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</si>
  <si>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</si>
  <si>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</si>
  <si>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</si>
  <si>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</si>
  <si>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</si>
  <si>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</si>
  <si>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</si>
  <si>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</si>
  <si>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</si>
  <si>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</si>
  <si>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</si>
  <si>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</si>
  <si>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</si>
  <si>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</si>
  <si>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</si>
  <si>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</si>
  <si>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</si>
  <si>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</si>
  <si>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</si>
  <si>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</si>
  <si>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</si>
  <si>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</si>
  <si>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</si>
  <si>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</si>
  <si>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</si>
  <si>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</si>
  <si>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</si>
  <si>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</si>
  <si>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</si>
  <si>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</si>
  <si>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</si>
  <si>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</si>
  <si>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</si>
  <si>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</si>
  <si>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APACHE PLUS 535 SC</t>
  </si>
  <si>
    <t>METOMIL 90 SP</t>
  </si>
  <si>
    <t>ZERO 5 EC</t>
  </si>
  <si>
    <t>JM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</si>
  <si>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</si>
  <si>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</si>
  <si>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</si>
  <si>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</si>
  <si>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</si>
  <si>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</si>
  <si>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</si>
  <si>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</si>
  <si>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</si>
  <si>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</si>
  <si>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</si>
  <si>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</si>
  <si>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</si>
  <si>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</si>
  <si>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</si>
  <si>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</si>
  <si>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</si>
  <si>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</si>
  <si>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</si>
  <si>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</si>
  <si>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</si>
  <si>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</si>
  <si>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</si>
  <si>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</si>
  <si>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</si>
  <si>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POLIBEN 50</t>
  </si>
  <si>
    <t>PRIORIXTRA</t>
  </si>
  <si>
    <t>PENDIMETANIL</t>
  </si>
  <si>
    <t>PRODIGIO 600</t>
  </si>
  <si>
    <t>RAFT 400</t>
  </si>
  <si>
    <t>CENTURION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</si>
  <si>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</si>
  <si>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</si>
  <si>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</si>
  <si>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</si>
  <si>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</si>
  <si>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</si>
  <si>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</si>
  <si>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</si>
  <si>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</si>
  <si>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</si>
  <si>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</si>
  <si>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>JUNIO 2022</t>
  </si>
  <si>
    <t xml:space="preserve">CONSTITUCIÓN </t>
  </si>
  <si>
    <t>CONSTITUCIÓN-EMPEDRADO</t>
  </si>
  <si>
    <t>DEL MAULE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</si>
</sst>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.00_ ;\-#,##0.0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3" fontId="13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169" fontId="8" fillId="0" borderId="10" xfId="8" applyNumberFormat="1" applyFont="1" applyFill="1" applyBorder="1" applyAlignment="1" applyProtection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4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4" fillId="4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7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0" fontId="6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41" fontId="18" fillId="2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4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1" fontId="14" fillId="3" borderId="10" xfId="7" applyFont="1" applyFill="1" applyBorder="1" applyAlignment="1">
      <alignment vertical="center"/>
    </xf>
    <xf numFmtId="49" fontId="14" fillId="3" borderId="11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right"/>
    </xf>
    <xf numFmtId="3" fontId="25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4" fillId="4" borderId="14" xfId="0" applyNumberFormat="1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64" fontId="14" fillId="4" borderId="16" xfId="0" applyNumberFormat="1" applyFont="1" applyFill="1" applyBorder="1" applyAlignment="1">
      <alignment vertical="center"/>
    </xf>
    <xf numFmtId="49" fontId="14" fillId="3" borderId="17" xfId="0" applyNumberFormat="1" applyFont="1" applyFill="1" applyBorder="1" applyAlignment="1">
      <alignment vertical="center"/>
    </xf>
    <xf numFmtId="164" fontId="14" fillId="3" borderId="18" xfId="0" applyNumberFormat="1" applyFont="1" applyFill="1" applyBorder="1" applyAlignment="1">
      <alignment vertical="center"/>
    </xf>
    <xf numFmtId="49" fontId="14" fillId="4" borderId="17" xfId="0" applyNumberFormat="1" applyFont="1" applyFill="1" applyBorder="1" applyAlignment="1">
      <alignment vertical="center"/>
    </xf>
    <xf numFmtId="164" fontId="14" fillId="4" borderId="18" xfId="0" applyNumberFormat="1" applyFont="1" applyFill="1" applyBorder="1" applyAlignment="1">
      <alignment vertical="center"/>
    </xf>
    <xf numFmtId="49" fontId="14" fillId="4" borderId="19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vertical="center"/>
    </xf>
    <xf numFmtId="164" fontId="14" fillId="4" borderId="21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8" borderId="10" xfId="0" applyNumberFormat="1" applyFont="1" applyFill="1" applyBorder="1" applyAlignment="1">
      <alignment horizontal="right" wrapText="1"/>
    </xf>
    <xf numFmtId="0" fontId="12" fillId="8" borderId="10" xfId="0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2" sqref="C12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1" customFormat="1" ht="12" customHeight="1">
      <c r="A9" s="30"/>
      <c r="B9" s="36" t="s">
        <v>0</v>
      </c>
      <c r="C9" s="96" t="s">
        <v>85</v>
      </c>
      <c r="D9" s="30"/>
      <c r="E9" s="111" t="s">
        <v>80</v>
      </c>
      <c r="F9" s="111"/>
      <c r="G9" s="97">
        <v>16000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ht="15">
      <c r="A10" s="3"/>
      <c r="B10" s="5" t="s">
        <v>1</v>
      </c>
      <c r="C10" s="32" t="s">
        <v>68</v>
      </c>
      <c r="D10" s="31"/>
      <c r="E10" s="110" t="s">
        <v>2</v>
      </c>
      <c r="F10" s="110"/>
      <c r="G10" s="34" t="s">
        <v>60</v>
      </c>
    </row>
    <row r="11" spans="1:255" ht="14.45" customHeight="1">
      <c r="A11" s="3"/>
      <c r="B11" s="5" t="s">
        <v>3</v>
      </c>
      <c r="C11" s="32" t="s">
        <v>59</v>
      </c>
      <c r="D11" s="31"/>
      <c r="E11" s="110" t="s">
        <v>81</v>
      </c>
      <c r="F11" s="110"/>
      <c r="G11" s="9">
        <v>650</v>
      </c>
    </row>
    <row r="12" spans="1:255" ht="11.25" customHeight="1">
      <c r="A12" s="3"/>
      <c r="B12" s="5" t="s">
        <v>4</v>
      </c>
      <c r="C12" s="119" t="s">
        <v>125</v>
      </c>
      <c r="D12" s="31"/>
      <c r="E12" s="116" t="s">
        <v>5</v>
      </c>
      <c r="F12" s="117"/>
      <c r="G12" s="9">
        <f>+G9*G11</f>
        <v>10400000</v>
      </c>
    </row>
    <row r="13" spans="1:255" ht="11.25" customHeight="1">
      <c r="A13" s="3"/>
      <c r="B13" s="5" t="s">
        <v>6</v>
      </c>
      <c r="C13" s="118" t="s">
        <v>123</v>
      </c>
      <c r="D13" s="31"/>
      <c r="E13" s="110" t="s">
        <v>7</v>
      </c>
      <c r="F13" s="110"/>
      <c r="G13" s="7" t="s">
        <v>69</v>
      </c>
    </row>
    <row r="14" spans="1:255" ht="27" customHeight="1">
      <c r="A14" s="3"/>
      <c r="B14" s="5" t="s">
        <v>8</v>
      </c>
      <c r="C14" s="118" t="s">
        <v>124</v>
      </c>
      <c r="D14" s="31"/>
      <c r="E14" s="110" t="s">
        <v>9</v>
      </c>
      <c r="F14" s="110"/>
      <c r="G14" s="35" t="s">
        <v>67</v>
      </c>
    </row>
    <row r="15" spans="1:255" ht="27.75" customHeight="1">
      <c r="A15" s="3"/>
      <c r="B15" s="5" t="s">
        <v>10</v>
      </c>
      <c r="C15" s="33" t="s">
        <v>122</v>
      </c>
      <c r="D15" s="31"/>
      <c r="E15" s="112" t="s">
        <v>11</v>
      </c>
      <c r="F15" s="112"/>
      <c r="G15" s="7" t="s">
        <v>70</v>
      </c>
    </row>
    <row r="16" spans="1:255" ht="12" customHeight="1">
      <c r="A16" s="3"/>
      <c r="B16" s="51"/>
      <c r="C16" s="52"/>
      <c r="D16" s="31"/>
      <c r="E16" s="31"/>
      <c r="F16" s="31"/>
      <c r="G16" s="53"/>
    </row>
    <row r="17" spans="1:255" s="91" customFormat="1" ht="12" customHeight="1">
      <c r="A17" s="30"/>
      <c r="B17" s="113" t="s">
        <v>12</v>
      </c>
      <c r="C17" s="114"/>
      <c r="D17" s="114"/>
      <c r="E17" s="114"/>
      <c r="F17" s="114"/>
      <c r="G17" s="115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91" customFormat="1" ht="12" customHeight="1">
      <c r="A18" s="30"/>
      <c r="B18" s="30"/>
      <c r="C18" s="37"/>
      <c r="D18" s="37"/>
      <c r="E18" s="37"/>
      <c r="F18" s="30"/>
      <c r="G18" s="3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91" customFormat="1" ht="12" customHeight="1">
      <c r="A19" s="30"/>
      <c r="B19" s="55" t="s">
        <v>13</v>
      </c>
      <c r="C19" s="38"/>
      <c r="D19" s="38"/>
      <c r="E19" s="38"/>
      <c r="F19" s="38"/>
      <c r="G19" s="38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91" customFormat="1" ht="24" customHeight="1">
      <c r="A20" s="30"/>
      <c r="B20" s="56" t="s">
        <v>14</v>
      </c>
      <c r="C20" s="56" t="s">
        <v>15</v>
      </c>
      <c r="D20" s="56" t="s">
        <v>61</v>
      </c>
      <c r="E20" s="56" t="s">
        <v>17</v>
      </c>
      <c r="F20" s="56" t="s">
        <v>18</v>
      </c>
      <c r="G20" s="56" t="s">
        <v>19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ht="25.5">
      <c r="A21" s="3"/>
      <c r="B21" s="98" t="s">
        <v>86</v>
      </c>
      <c r="C21" s="7" t="s">
        <v>20</v>
      </c>
      <c r="D21" s="10">
        <v>4</v>
      </c>
      <c r="E21" s="11" t="s">
        <v>94</v>
      </c>
      <c r="F21" s="9">
        <v>30000</v>
      </c>
      <c r="G21" s="12">
        <f>F27*D21</f>
        <v>120000</v>
      </c>
      <c r="H21" s="4"/>
    </row>
    <row r="22" spans="1:255" ht="15">
      <c r="A22" s="3"/>
      <c r="B22" s="6" t="s">
        <v>87</v>
      </c>
      <c r="C22" s="7" t="s">
        <v>20</v>
      </c>
      <c r="D22" s="10">
        <v>2</v>
      </c>
      <c r="E22" s="11" t="s">
        <v>60</v>
      </c>
      <c r="F22" s="9">
        <v>30000</v>
      </c>
      <c r="G22" s="12">
        <f>F28*D22</f>
        <v>60000</v>
      </c>
      <c r="H22" s="4"/>
    </row>
    <row r="23" spans="1:255" ht="15">
      <c r="A23" s="3"/>
      <c r="B23" s="6" t="s">
        <v>88</v>
      </c>
      <c r="C23" s="7" t="s">
        <v>71</v>
      </c>
      <c r="D23" s="7">
        <v>2</v>
      </c>
      <c r="E23" s="7" t="s">
        <v>93</v>
      </c>
      <c r="F23" s="9">
        <v>30000</v>
      </c>
      <c r="G23" s="12">
        <f>D23*F23</f>
        <v>60000</v>
      </c>
      <c r="H23" s="4"/>
    </row>
    <row r="24" spans="1:255" ht="15">
      <c r="A24" s="3"/>
      <c r="B24" s="6" t="s">
        <v>89</v>
      </c>
      <c r="C24" s="7" t="s">
        <v>20</v>
      </c>
      <c r="D24" s="10">
        <v>6</v>
      </c>
      <c r="E24" s="11" t="s">
        <v>95</v>
      </c>
      <c r="F24" s="9">
        <v>30000</v>
      </c>
      <c r="G24" s="12">
        <f t="shared" ref="G24:G28" si="0">D24*F24</f>
        <v>180000</v>
      </c>
      <c r="H24" s="4"/>
    </row>
    <row r="25" spans="1:255" ht="15">
      <c r="A25" s="3"/>
      <c r="B25" s="6" t="s">
        <v>90</v>
      </c>
      <c r="C25" s="7" t="s">
        <v>20</v>
      </c>
      <c r="D25" s="10">
        <v>1</v>
      </c>
      <c r="E25" s="11" t="s">
        <v>96</v>
      </c>
      <c r="F25" s="9">
        <v>30000</v>
      </c>
      <c r="G25" s="12">
        <f t="shared" si="0"/>
        <v>30000</v>
      </c>
      <c r="H25" s="4"/>
    </row>
    <row r="26" spans="1:255" ht="15">
      <c r="A26" s="3"/>
      <c r="B26" s="6" t="s">
        <v>118</v>
      </c>
      <c r="C26" s="7" t="s">
        <v>20</v>
      </c>
      <c r="D26" s="10">
        <v>5</v>
      </c>
      <c r="E26" s="11" t="s">
        <v>96</v>
      </c>
      <c r="F26" s="9">
        <v>3000</v>
      </c>
      <c r="G26" s="12">
        <f t="shared" si="0"/>
        <v>15000</v>
      </c>
      <c r="H26" s="4"/>
    </row>
    <row r="27" spans="1:255" ht="15">
      <c r="A27" s="3"/>
      <c r="B27" s="6" t="s">
        <v>91</v>
      </c>
      <c r="C27" s="7" t="s">
        <v>20</v>
      </c>
      <c r="D27" s="10">
        <v>5</v>
      </c>
      <c r="E27" s="11" t="s">
        <v>97</v>
      </c>
      <c r="F27" s="9">
        <v>30000</v>
      </c>
      <c r="G27" s="12">
        <f t="shared" si="0"/>
        <v>150000</v>
      </c>
      <c r="H27" s="4"/>
    </row>
    <row r="28" spans="1:255" ht="15">
      <c r="A28" s="3"/>
      <c r="B28" s="6" t="s">
        <v>92</v>
      </c>
      <c r="C28" s="7" t="s">
        <v>20</v>
      </c>
      <c r="D28" s="10">
        <v>60</v>
      </c>
      <c r="E28" s="11" t="s">
        <v>67</v>
      </c>
      <c r="F28" s="9">
        <v>30000</v>
      </c>
      <c r="G28" s="12">
        <f t="shared" si="0"/>
        <v>1800000</v>
      </c>
      <c r="H28" s="4"/>
    </row>
    <row r="29" spans="1:255" s="91" customFormat="1" ht="12.75" customHeight="1">
      <c r="A29" s="30"/>
      <c r="B29" s="85" t="s">
        <v>21</v>
      </c>
      <c r="C29" s="86"/>
      <c r="D29" s="86"/>
      <c r="E29" s="86"/>
      <c r="F29" s="87"/>
      <c r="G29" s="88">
        <f>SUM(G21:G28)</f>
        <v>2415000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30"/>
      <c r="B30" s="30"/>
      <c r="C30" s="30"/>
      <c r="D30" s="30"/>
      <c r="E30" s="30"/>
      <c r="F30" s="39"/>
      <c r="G30" s="3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30"/>
      <c r="B31" s="55" t="s">
        <v>22</v>
      </c>
      <c r="C31" s="40"/>
      <c r="D31" s="40"/>
      <c r="E31" s="40"/>
      <c r="F31" s="38"/>
      <c r="G31" s="38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24" customHeight="1">
      <c r="A32" s="30"/>
      <c r="B32" s="89" t="s">
        <v>14</v>
      </c>
      <c r="C32" s="56" t="s">
        <v>15</v>
      </c>
      <c r="D32" s="56" t="s">
        <v>16</v>
      </c>
      <c r="E32" s="89" t="s">
        <v>17</v>
      </c>
      <c r="F32" s="56" t="s">
        <v>18</v>
      </c>
      <c r="G32" s="89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" customHeight="1">
      <c r="A33" s="3"/>
      <c r="B33" s="6" t="s">
        <v>88</v>
      </c>
      <c r="C33" s="7" t="s">
        <v>71</v>
      </c>
      <c r="D33" s="7">
        <v>2</v>
      </c>
      <c r="E33" s="7" t="s">
        <v>98</v>
      </c>
      <c r="F33" s="9">
        <v>40000</v>
      </c>
      <c r="G33" s="9">
        <f>F33*D33</f>
        <v>80000</v>
      </c>
    </row>
    <row r="34" spans="1:255" s="91" customFormat="1" ht="12" customHeight="1">
      <c r="A34" s="30"/>
      <c r="B34" s="85" t="s">
        <v>23</v>
      </c>
      <c r="C34" s="86"/>
      <c r="D34" s="86"/>
      <c r="E34" s="86"/>
      <c r="F34" s="87"/>
      <c r="G34" s="94">
        <v>80000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30"/>
      <c r="B35" s="30"/>
      <c r="C35" s="30"/>
      <c r="D35" s="30"/>
      <c r="E35" s="30"/>
      <c r="F35" s="39"/>
      <c r="G35" s="3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>
      <c r="A36" s="30"/>
      <c r="B36" s="55" t="s">
        <v>24</v>
      </c>
      <c r="C36" s="40"/>
      <c r="D36" s="40"/>
      <c r="E36" s="40"/>
      <c r="F36" s="38"/>
      <c r="G36" s="3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4" customHeight="1">
      <c r="A37" s="30"/>
      <c r="B37" s="95" t="s">
        <v>14</v>
      </c>
      <c r="C37" s="89" t="s">
        <v>15</v>
      </c>
      <c r="D37" s="89" t="s">
        <v>62</v>
      </c>
      <c r="E37" s="89" t="s">
        <v>17</v>
      </c>
      <c r="F37" s="56" t="s">
        <v>18</v>
      </c>
      <c r="G37" s="89" t="s">
        <v>19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>
      <c r="A38" s="3"/>
      <c r="B38" s="57" t="s">
        <v>99</v>
      </c>
      <c r="C38" s="13" t="s">
        <v>79</v>
      </c>
      <c r="D38" s="8">
        <v>0.33</v>
      </c>
      <c r="E38" s="8" t="s">
        <v>98</v>
      </c>
      <c r="F38" s="14">
        <v>195000</v>
      </c>
      <c r="G38" s="9">
        <f t="shared" ref="G38:G42" si="1">F38*D38</f>
        <v>64350</v>
      </c>
    </row>
    <row r="39" spans="1:255" ht="12.75" customHeight="1">
      <c r="A39" s="3"/>
      <c r="B39" s="57" t="s">
        <v>119</v>
      </c>
      <c r="C39" s="13" t="s">
        <v>79</v>
      </c>
      <c r="D39" s="8">
        <v>0.4</v>
      </c>
      <c r="E39" s="8" t="s">
        <v>98</v>
      </c>
      <c r="F39" s="14">
        <v>195000</v>
      </c>
      <c r="G39" s="9">
        <f>F39*D39</f>
        <v>78000</v>
      </c>
    </row>
    <row r="40" spans="1:255" ht="12.75" customHeight="1">
      <c r="A40" s="3"/>
      <c r="B40" s="57" t="s">
        <v>120</v>
      </c>
      <c r="C40" s="13" t="s">
        <v>79</v>
      </c>
      <c r="D40" s="8">
        <v>0.3</v>
      </c>
      <c r="E40" s="8" t="s">
        <v>93</v>
      </c>
      <c r="F40" s="14">
        <v>195000</v>
      </c>
      <c r="G40" s="9">
        <f t="shared" si="1"/>
        <v>58500</v>
      </c>
    </row>
    <row r="41" spans="1:255" ht="12.75" customHeight="1">
      <c r="A41" s="3"/>
      <c r="B41" s="57" t="s">
        <v>100</v>
      </c>
      <c r="C41" s="13" t="s">
        <v>79</v>
      </c>
      <c r="D41" s="8">
        <v>0.2</v>
      </c>
      <c r="E41" s="8" t="s">
        <v>101</v>
      </c>
      <c r="F41" s="14">
        <v>195000</v>
      </c>
      <c r="G41" s="9">
        <f t="shared" si="1"/>
        <v>39000</v>
      </c>
    </row>
    <row r="42" spans="1:255" ht="12.75" customHeight="1">
      <c r="A42" s="3"/>
      <c r="B42" s="57" t="s">
        <v>121</v>
      </c>
      <c r="C42" s="13" t="s">
        <v>79</v>
      </c>
      <c r="D42" s="15">
        <v>1</v>
      </c>
      <c r="E42" s="8" t="s">
        <v>101</v>
      </c>
      <c r="F42" s="14">
        <v>195000</v>
      </c>
      <c r="G42" s="9">
        <f t="shared" si="1"/>
        <v>195000</v>
      </c>
    </row>
    <row r="43" spans="1:255" s="91" customFormat="1" ht="12.75" customHeight="1">
      <c r="A43" s="30"/>
      <c r="B43" s="92" t="s">
        <v>25</v>
      </c>
      <c r="C43" s="86"/>
      <c r="D43" s="86"/>
      <c r="E43" s="86"/>
      <c r="F43" s="87"/>
      <c r="G43" s="88">
        <f>SUM(G38:G42)</f>
        <v>434850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30"/>
      <c r="B44" s="30"/>
      <c r="C44" s="30"/>
      <c r="D44" s="30"/>
      <c r="E44" s="30"/>
      <c r="F44" s="39"/>
      <c r="G44" s="3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30"/>
      <c r="B45" s="55" t="s">
        <v>26</v>
      </c>
      <c r="C45" s="40"/>
      <c r="D45" s="40"/>
      <c r="E45" s="40"/>
      <c r="F45" s="38"/>
      <c r="G45" s="3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4" customHeight="1">
      <c r="A46" s="30"/>
      <c r="B46" s="56" t="s">
        <v>27</v>
      </c>
      <c r="C46" s="56" t="s">
        <v>28</v>
      </c>
      <c r="D46" s="56" t="s">
        <v>63</v>
      </c>
      <c r="E46" s="56" t="s">
        <v>17</v>
      </c>
      <c r="F46" s="56" t="s">
        <v>18</v>
      </c>
      <c r="G46" s="56" t="s">
        <v>19</v>
      </c>
      <c r="H46" s="90"/>
      <c r="I46" s="90"/>
      <c r="J46" s="90"/>
      <c r="K46" s="9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>
      <c r="A47" s="3"/>
      <c r="B47" s="18" t="s">
        <v>72</v>
      </c>
      <c r="C47" s="8" t="s">
        <v>64</v>
      </c>
      <c r="D47" s="9">
        <v>1400</v>
      </c>
      <c r="E47" s="8" t="s">
        <v>60</v>
      </c>
      <c r="F47" s="9">
        <v>1000</v>
      </c>
      <c r="G47" s="9">
        <f t="shared" ref="G47:G66" si="2">+D47*F47</f>
        <v>1400000</v>
      </c>
      <c r="K47" s="2"/>
    </row>
    <row r="48" spans="1:255" ht="12.75" customHeight="1">
      <c r="A48" s="3"/>
      <c r="B48" s="18" t="s">
        <v>73</v>
      </c>
      <c r="C48" s="16"/>
      <c r="D48" s="16"/>
      <c r="E48" s="16"/>
      <c r="F48" s="16"/>
      <c r="G48" s="17"/>
      <c r="K48" s="2"/>
    </row>
    <row r="49" spans="1:11" ht="12.75" customHeight="1">
      <c r="A49" s="3"/>
      <c r="B49" s="19" t="s">
        <v>102</v>
      </c>
      <c r="C49" s="20" t="s">
        <v>64</v>
      </c>
      <c r="D49" s="21">
        <v>300</v>
      </c>
      <c r="E49" s="20" t="s">
        <v>114</v>
      </c>
      <c r="F49" s="21">
        <v>1390</v>
      </c>
      <c r="G49" s="21">
        <f t="shared" si="2"/>
        <v>417000</v>
      </c>
      <c r="K49" s="2"/>
    </row>
    <row r="50" spans="1:11" ht="12.75" customHeight="1">
      <c r="A50" s="3"/>
      <c r="B50" s="19" t="s">
        <v>103</v>
      </c>
      <c r="C50" s="20" t="s">
        <v>64</v>
      </c>
      <c r="D50" s="21">
        <v>500</v>
      </c>
      <c r="E50" s="20" t="s">
        <v>114</v>
      </c>
      <c r="F50" s="21">
        <v>1160</v>
      </c>
      <c r="G50" s="21">
        <f t="shared" si="2"/>
        <v>580000</v>
      </c>
      <c r="K50" s="2"/>
    </row>
    <row r="51" spans="1:11" ht="12.75" customHeight="1">
      <c r="A51" s="3"/>
      <c r="B51" s="19" t="s">
        <v>104</v>
      </c>
      <c r="C51" s="20" t="s">
        <v>64</v>
      </c>
      <c r="D51" s="21">
        <v>200</v>
      </c>
      <c r="E51" s="20" t="s">
        <v>114</v>
      </c>
      <c r="F51" s="21">
        <v>1880</v>
      </c>
      <c r="G51" s="21">
        <f t="shared" si="2"/>
        <v>376000</v>
      </c>
      <c r="K51" s="2"/>
    </row>
    <row r="52" spans="1:11" ht="12.75" customHeight="1">
      <c r="A52" s="3"/>
      <c r="B52" s="22" t="s">
        <v>74</v>
      </c>
      <c r="C52" s="23"/>
      <c r="D52" s="23"/>
      <c r="E52" s="23"/>
      <c r="F52" s="23"/>
      <c r="G52" s="24"/>
      <c r="K52" s="2"/>
    </row>
    <row r="53" spans="1:11" ht="12.75" customHeight="1">
      <c r="A53" s="3"/>
      <c r="B53" s="19" t="s">
        <v>105</v>
      </c>
      <c r="C53" s="24" t="s">
        <v>75</v>
      </c>
      <c r="D53" s="24">
        <v>1.5</v>
      </c>
      <c r="E53" s="24" t="s">
        <v>115</v>
      </c>
      <c r="F53" s="21">
        <v>17850</v>
      </c>
      <c r="G53" s="24">
        <f>+F53*D53</f>
        <v>26775</v>
      </c>
      <c r="K53" s="2"/>
    </row>
    <row r="54" spans="1:11" ht="12.75" customHeight="1">
      <c r="A54" s="3"/>
      <c r="B54" s="19" t="s">
        <v>106</v>
      </c>
      <c r="C54" s="24" t="s">
        <v>65</v>
      </c>
      <c r="D54" s="24">
        <v>1.5</v>
      </c>
      <c r="E54" s="24" t="s">
        <v>115</v>
      </c>
      <c r="F54" s="21">
        <v>71400</v>
      </c>
      <c r="G54" s="24">
        <f>+F54*D54</f>
        <v>107100</v>
      </c>
      <c r="K54" s="2"/>
    </row>
    <row r="55" spans="1:11" ht="12.75" customHeight="1">
      <c r="A55" s="3"/>
      <c r="B55" s="19" t="s">
        <v>76</v>
      </c>
      <c r="C55" s="20" t="s">
        <v>65</v>
      </c>
      <c r="D55" s="25">
        <v>1</v>
      </c>
      <c r="E55" s="24" t="s">
        <v>115</v>
      </c>
      <c r="F55" s="21">
        <v>95200</v>
      </c>
      <c r="G55" s="21">
        <f>+D55*F55</f>
        <v>95200</v>
      </c>
      <c r="K55" s="2"/>
    </row>
    <row r="56" spans="1:11" ht="12.75" customHeight="1">
      <c r="A56" s="3"/>
      <c r="B56" s="22" t="s">
        <v>66</v>
      </c>
      <c r="C56" s="23"/>
      <c r="D56" s="23"/>
      <c r="E56" s="23"/>
      <c r="F56" s="23"/>
      <c r="G56" s="24"/>
      <c r="K56" s="2"/>
    </row>
    <row r="57" spans="1:11" ht="12.75" customHeight="1">
      <c r="A57" s="3"/>
      <c r="B57" s="19" t="s">
        <v>107</v>
      </c>
      <c r="C57" s="20" t="s">
        <v>65</v>
      </c>
      <c r="D57" s="21">
        <v>4</v>
      </c>
      <c r="E57" s="20" t="s">
        <v>101</v>
      </c>
      <c r="F57" s="21">
        <v>16660</v>
      </c>
      <c r="G57" s="21">
        <f t="shared" si="2"/>
        <v>66640</v>
      </c>
      <c r="K57" s="2"/>
    </row>
    <row r="58" spans="1:11" ht="12.75" customHeight="1">
      <c r="A58" s="3"/>
      <c r="B58" s="19" t="s">
        <v>108</v>
      </c>
      <c r="C58" s="20" t="s">
        <v>65</v>
      </c>
      <c r="D58" s="25">
        <v>1.5</v>
      </c>
      <c r="E58" s="20" t="s">
        <v>101</v>
      </c>
      <c r="F58" s="21">
        <v>46099</v>
      </c>
      <c r="G58" s="21">
        <f t="shared" si="2"/>
        <v>69148.5</v>
      </c>
      <c r="K58" s="2"/>
    </row>
    <row r="59" spans="1:11" ht="12.75" customHeight="1">
      <c r="A59" s="3"/>
      <c r="B59" s="19" t="s">
        <v>109</v>
      </c>
      <c r="C59" s="20" t="s">
        <v>65</v>
      </c>
      <c r="D59" s="25">
        <v>1.5</v>
      </c>
      <c r="E59" s="20" t="s">
        <v>101</v>
      </c>
      <c r="F59" s="21">
        <v>42245</v>
      </c>
      <c r="G59" s="21">
        <f t="shared" si="2"/>
        <v>63367.5</v>
      </c>
      <c r="K59" s="2"/>
    </row>
    <row r="60" spans="1:11" ht="12.75" customHeight="1">
      <c r="A60" s="3"/>
      <c r="B60" s="19" t="s">
        <v>110</v>
      </c>
      <c r="C60" s="20" t="s">
        <v>65</v>
      </c>
      <c r="D60" s="25">
        <v>1</v>
      </c>
      <c r="E60" s="20" t="s">
        <v>101</v>
      </c>
      <c r="F60" s="21">
        <v>51623</v>
      </c>
      <c r="G60" s="21">
        <f t="shared" si="2"/>
        <v>51623</v>
      </c>
      <c r="K60" s="2"/>
    </row>
    <row r="61" spans="1:11" ht="12.75" customHeight="1">
      <c r="A61" s="3"/>
      <c r="B61" s="22" t="s">
        <v>58</v>
      </c>
      <c r="C61" s="23"/>
      <c r="D61" s="23"/>
      <c r="E61" s="23"/>
      <c r="F61" s="23"/>
      <c r="G61" s="24"/>
      <c r="K61" s="2"/>
    </row>
    <row r="62" spans="1:11" ht="12.75" customHeight="1">
      <c r="A62" s="3"/>
      <c r="B62" s="19" t="s">
        <v>77</v>
      </c>
      <c r="C62" s="20" t="s">
        <v>64</v>
      </c>
      <c r="D62" s="25">
        <v>1</v>
      </c>
      <c r="E62" s="20" t="s">
        <v>116</v>
      </c>
      <c r="F62" s="21">
        <v>16660</v>
      </c>
      <c r="G62" s="21">
        <f t="shared" si="2"/>
        <v>16660</v>
      </c>
      <c r="K62" s="2"/>
    </row>
    <row r="63" spans="1:11" ht="12.75" customHeight="1">
      <c r="A63" s="3"/>
      <c r="B63" s="19" t="s">
        <v>78</v>
      </c>
      <c r="C63" s="20" t="s">
        <v>65</v>
      </c>
      <c r="D63" s="25">
        <v>1</v>
      </c>
      <c r="E63" s="20" t="s">
        <v>116</v>
      </c>
      <c r="F63" s="21">
        <v>42245</v>
      </c>
      <c r="G63" s="21">
        <f t="shared" si="2"/>
        <v>42245</v>
      </c>
      <c r="K63" s="2"/>
    </row>
    <row r="64" spans="1:11" ht="12.75" customHeight="1">
      <c r="A64" s="3"/>
      <c r="B64" s="22" t="s">
        <v>31</v>
      </c>
      <c r="C64" s="23"/>
      <c r="D64" s="23"/>
      <c r="E64" s="23"/>
      <c r="F64" s="23"/>
      <c r="G64" s="24"/>
      <c r="K64" s="2"/>
    </row>
    <row r="65" spans="1:255" ht="12.75" customHeight="1">
      <c r="A65" s="3"/>
      <c r="B65" s="26" t="s">
        <v>111</v>
      </c>
      <c r="C65" s="20" t="s">
        <v>65</v>
      </c>
      <c r="D65" s="25">
        <v>10</v>
      </c>
      <c r="E65" s="20" t="s">
        <v>117</v>
      </c>
      <c r="F65" s="21">
        <v>17000</v>
      </c>
      <c r="G65" s="21">
        <f t="shared" si="2"/>
        <v>170000</v>
      </c>
      <c r="K65" s="2"/>
    </row>
    <row r="66" spans="1:255" ht="12.75" customHeight="1">
      <c r="A66" s="3"/>
      <c r="B66" s="19" t="s">
        <v>112</v>
      </c>
      <c r="C66" s="20" t="s">
        <v>65</v>
      </c>
      <c r="D66" s="25">
        <v>8</v>
      </c>
      <c r="E66" s="20" t="s">
        <v>117</v>
      </c>
      <c r="F66" s="21">
        <v>9800</v>
      </c>
      <c r="G66" s="21">
        <f t="shared" si="2"/>
        <v>78400</v>
      </c>
      <c r="K66" s="2"/>
    </row>
    <row r="67" spans="1:255" ht="12.75" customHeight="1">
      <c r="A67" s="3"/>
      <c r="B67" s="19" t="s">
        <v>113</v>
      </c>
      <c r="C67" s="20" t="s">
        <v>65</v>
      </c>
      <c r="D67" s="25">
        <v>3</v>
      </c>
      <c r="E67" s="20" t="s">
        <v>117</v>
      </c>
      <c r="F67" s="21">
        <v>8000</v>
      </c>
      <c r="G67" s="21">
        <f>+F67*D67</f>
        <v>24000</v>
      </c>
      <c r="K67" s="2"/>
    </row>
    <row r="68" spans="1:255" s="91" customFormat="1" ht="13.5" customHeight="1">
      <c r="A68" s="30"/>
      <c r="B68" s="85" t="s">
        <v>30</v>
      </c>
      <c r="C68" s="86"/>
      <c r="D68" s="86"/>
      <c r="E68" s="86"/>
      <c r="F68" s="87"/>
      <c r="G68" s="88">
        <f>SUM(G47:G67)</f>
        <v>3584159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2" customHeight="1">
      <c r="A69" s="30"/>
      <c r="B69" s="30"/>
      <c r="C69" s="30"/>
      <c r="D69" s="30"/>
      <c r="E69" s="41"/>
      <c r="F69" s="39"/>
      <c r="G69" s="3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2" customHeight="1">
      <c r="A70" s="30"/>
      <c r="B70" s="55" t="s">
        <v>31</v>
      </c>
      <c r="C70" s="40"/>
      <c r="D70" s="40"/>
      <c r="E70" s="40"/>
      <c r="F70" s="38"/>
      <c r="G70" s="38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24" customHeight="1">
      <c r="A71" s="30"/>
      <c r="B71" s="89" t="s">
        <v>32</v>
      </c>
      <c r="C71" s="56" t="s">
        <v>28</v>
      </c>
      <c r="D71" s="56" t="s">
        <v>29</v>
      </c>
      <c r="E71" s="89" t="s">
        <v>17</v>
      </c>
      <c r="F71" s="56" t="s">
        <v>18</v>
      </c>
      <c r="G71" s="89" t="s">
        <v>19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ht="12.75" customHeight="1">
      <c r="A72" s="3"/>
      <c r="B72" s="27" t="s">
        <v>83</v>
      </c>
      <c r="C72" s="8"/>
      <c r="D72" s="28"/>
      <c r="E72" s="8"/>
      <c r="F72" s="9"/>
      <c r="G72" s="29"/>
    </row>
    <row r="73" spans="1:255" s="91" customFormat="1" ht="13.5" customHeight="1">
      <c r="A73" s="30"/>
      <c r="B73" s="85" t="s">
        <v>33</v>
      </c>
      <c r="C73" s="86"/>
      <c r="D73" s="86"/>
      <c r="E73" s="86"/>
      <c r="F73" s="87"/>
      <c r="G73" s="88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ht="12" customHeight="1">
      <c r="A74" s="3"/>
      <c r="B74" s="31"/>
      <c r="C74" s="31"/>
      <c r="D74" s="31"/>
      <c r="E74" s="31"/>
      <c r="F74" s="54"/>
      <c r="G74" s="54"/>
    </row>
    <row r="75" spans="1:255" ht="12" customHeight="1">
      <c r="A75" s="3"/>
      <c r="B75" s="99" t="s">
        <v>34</v>
      </c>
      <c r="C75" s="100"/>
      <c r="D75" s="100"/>
      <c r="E75" s="100"/>
      <c r="F75" s="100"/>
      <c r="G75" s="101">
        <f>G29+G43+G68+G73</f>
        <v>6434009</v>
      </c>
    </row>
    <row r="76" spans="1:255" ht="12" customHeight="1">
      <c r="A76" s="3"/>
      <c r="B76" s="102" t="s">
        <v>35</v>
      </c>
      <c r="C76" s="43"/>
      <c r="D76" s="43"/>
      <c r="E76" s="43"/>
      <c r="F76" s="43"/>
      <c r="G76" s="103">
        <f>G75*0.05</f>
        <v>321700.45</v>
      </c>
    </row>
    <row r="77" spans="1:255" ht="12" customHeight="1">
      <c r="A77" s="3"/>
      <c r="B77" s="104" t="s">
        <v>36</v>
      </c>
      <c r="C77" s="42"/>
      <c r="D77" s="42"/>
      <c r="E77" s="42"/>
      <c r="F77" s="42"/>
      <c r="G77" s="105">
        <f>G76+G75+G33</f>
        <v>6835709.4500000002</v>
      </c>
    </row>
    <row r="78" spans="1:255" ht="12" customHeight="1">
      <c r="A78" s="3"/>
      <c r="B78" s="102" t="s">
        <v>37</v>
      </c>
      <c r="C78" s="43"/>
      <c r="D78" s="43"/>
      <c r="E78" s="43"/>
      <c r="F78" s="43"/>
      <c r="G78" s="103">
        <f>G12</f>
        <v>10400000</v>
      </c>
    </row>
    <row r="79" spans="1:255" ht="12" customHeight="1">
      <c r="A79" s="3"/>
      <c r="B79" s="106" t="s">
        <v>38</v>
      </c>
      <c r="C79" s="107"/>
      <c r="D79" s="107"/>
      <c r="E79" s="107"/>
      <c r="F79" s="107"/>
      <c r="G79" s="108">
        <f>G78-G77</f>
        <v>3564290.55</v>
      </c>
    </row>
    <row r="80" spans="1:255" ht="12" customHeight="1">
      <c r="A80" s="3"/>
      <c r="B80" s="46" t="s">
        <v>84</v>
      </c>
      <c r="C80" s="44"/>
      <c r="D80" s="44"/>
      <c r="E80" s="44"/>
      <c r="F80" s="44"/>
      <c r="G80" s="58"/>
    </row>
    <row r="81" spans="1:7" ht="12" customHeight="1" thickBot="1">
      <c r="A81" s="3"/>
      <c r="B81" s="47"/>
      <c r="C81" s="44"/>
      <c r="D81" s="44"/>
      <c r="E81" s="44"/>
      <c r="F81" s="44"/>
      <c r="G81" s="58"/>
    </row>
    <row r="82" spans="1:7" ht="12" customHeight="1">
      <c r="A82" s="3"/>
      <c r="B82" s="63" t="s">
        <v>82</v>
      </c>
      <c r="C82" s="64"/>
      <c r="D82" s="64"/>
      <c r="E82" s="64"/>
      <c r="F82" s="65"/>
      <c r="G82" s="58"/>
    </row>
    <row r="83" spans="1:7" ht="12" customHeight="1">
      <c r="A83" s="3"/>
      <c r="B83" s="66" t="s">
        <v>39</v>
      </c>
      <c r="C83" s="45"/>
      <c r="D83" s="45"/>
      <c r="E83" s="45"/>
      <c r="F83" s="67"/>
      <c r="G83" s="58"/>
    </row>
    <row r="84" spans="1:7" ht="12" customHeight="1">
      <c r="A84" s="3"/>
      <c r="B84" s="66" t="s">
        <v>40</v>
      </c>
      <c r="C84" s="45"/>
      <c r="D84" s="45"/>
      <c r="E84" s="45"/>
      <c r="F84" s="67"/>
      <c r="G84" s="58"/>
    </row>
    <row r="85" spans="1:7" ht="12" customHeight="1">
      <c r="A85" s="3"/>
      <c r="B85" s="66" t="s">
        <v>41</v>
      </c>
      <c r="C85" s="45"/>
      <c r="D85" s="45"/>
      <c r="E85" s="45"/>
      <c r="F85" s="67"/>
      <c r="G85" s="58"/>
    </row>
    <row r="86" spans="1:7" ht="12" customHeight="1">
      <c r="A86" s="3"/>
      <c r="B86" s="66" t="s">
        <v>42</v>
      </c>
      <c r="C86" s="45"/>
      <c r="D86" s="45"/>
      <c r="E86" s="45"/>
      <c r="F86" s="67"/>
      <c r="G86" s="58"/>
    </row>
    <row r="87" spans="1:7" ht="12" customHeight="1">
      <c r="A87" s="3"/>
      <c r="B87" s="66" t="s">
        <v>43</v>
      </c>
      <c r="C87" s="45"/>
      <c r="D87" s="45"/>
      <c r="E87" s="45"/>
      <c r="F87" s="67"/>
      <c r="G87" s="58"/>
    </row>
    <row r="88" spans="1:7" ht="12" customHeight="1" thickBot="1">
      <c r="A88" s="3"/>
      <c r="B88" s="68" t="s">
        <v>44</v>
      </c>
      <c r="C88" s="69"/>
      <c r="D88" s="69"/>
      <c r="E88" s="69"/>
      <c r="F88" s="70"/>
      <c r="G88" s="58"/>
    </row>
    <row r="89" spans="1:7" ht="12" customHeight="1">
      <c r="A89" s="3"/>
      <c r="B89" s="47"/>
      <c r="C89" s="45"/>
      <c r="D89" s="45"/>
      <c r="E89" s="45"/>
      <c r="F89" s="45"/>
      <c r="G89" s="58"/>
    </row>
    <row r="90" spans="1:7" ht="12" customHeight="1">
      <c r="A90" s="3"/>
      <c r="B90" s="109" t="s">
        <v>45</v>
      </c>
      <c r="C90" s="109"/>
      <c r="D90" s="71"/>
      <c r="E90" s="48"/>
      <c r="F90" s="48"/>
      <c r="G90" s="58"/>
    </row>
    <row r="91" spans="1:7" ht="12" customHeight="1">
      <c r="A91" s="3"/>
      <c r="B91" s="72" t="s">
        <v>32</v>
      </c>
      <c r="C91" s="73" t="s">
        <v>46</v>
      </c>
      <c r="D91" s="74" t="s">
        <v>47</v>
      </c>
      <c r="E91" s="48"/>
      <c r="F91" s="48"/>
      <c r="G91" s="58"/>
    </row>
    <row r="92" spans="1:7" ht="12" customHeight="1">
      <c r="A92" s="3"/>
      <c r="B92" s="75" t="s">
        <v>48</v>
      </c>
      <c r="C92" s="76">
        <f>G29</f>
        <v>2415000</v>
      </c>
      <c r="D92" s="77">
        <f>(C92/C98)</f>
        <v>0.36940675722205507</v>
      </c>
      <c r="E92" s="48"/>
      <c r="F92" s="48"/>
      <c r="G92" s="58"/>
    </row>
    <row r="93" spans="1:7" ht="12" customHeight="1">
      <c r="A93" s="3"/>
      <c r="B93" s="75" t="s">
        <v>49</v>
      </c>
      <c r="C93" s="84">
        <f>G34</f>
        <v>80000</v>
      </c>
      <c r="D93" s="77">
        <f>C93/C98</f>
        <v>1.2237076843794785E-2</v>
      </c>
      <c r="E93" s="48"/>
      <c r="F93" s="48"/>
      <c r="G93" s="58"/>
    </row>
    <row r="94" spans="1:7" ht="12" customHeight="1">
      <c r="A94" s="3"/>
      <c r="B94" s="75" t="s">
        <v>50</v>
      </c>
      <c r="C94" s="76">
        <f>G43</f>
        <v>434850</v>
      </c>
      <c r="D94" s="77">
        <f>(C94/C98)</f>
        <v>6.6516160819052025E-2</v>
      </c>
      <c r="E94" s="48"/>
      <c r="F94" s="48"/>
      <c r="G94" s="58"/>
    </row>
    <row r="95" spans="1:7" ht="12" customHeight="1">
      <c r="A95" s="3"/>
      <c r="B95" s="75" t="s">
        <v>27</v>
      </c>
      <c r="C95" s="76">
        <f>G68</f>
        <v>3584159</v>
      </c>
      <c r="D95" s="77">
        <f>(C95/C98)</f>
        <v>0.54824536379223343</v>
      </c>
      <c r="E95" s="48"/>
      <c r="F95" s="48"/>
      <c r="G95" s="58"/>
    </row>
    <row r="96" spans="1:7" ht="12" customHeight="1">
      <c r="A96" s="3"/>
      <c r="B96" s="75" t="s">
        <v>51</v>
      </c>
      <c r="C96" s="78">
        <f>G73</f>
        <v>0</v>
      </c>
      <c r="D96" s="77">
        <f>(C96/C98)</f>
        <v>0</v>
      </c>
      <c r="E96" s="49"/>
      <c r="F96" s="49"/>
      <c r="G96" s="58"/>
    </row>
    <row r="97" spans="1:7" ht="12" customHeight="1">
      <c r="A97" s="3"/>
      <c r="B97" s="75" t="s">
        <v>52</v>
      </c>
      <c r="C97" s="78">
        <f>G76</f>
        <v>321700.45</v>
      </c>
      <c r="D97" s="77">
        <f>(C97/C98)</f>
        <v>4.9208414091667027E-2</v>
      </c>
      <c r="E97" s="49"/>
      <c r="F97" s="49"/>
      <c r="G97" s="58"/>
    </row>
    <row r="98" spans="1:7" ht="12" customHeight="1">
      <c r="A98" s="3"/>
      <c r="B98" s="72" t="s">
        <v>53</v>
      </c>
      <c r="C98" s="79">
        <v>6537509</v>
      </c>
      <c r="D98" s="80">
        <f>SUM(D92:D97)</f>
        <v>1.0456137727688024</v>
      </c>
      <c r="E98" s="49"/>
      <c r="F98" s="49"/>
      <c r="G98" s="58"/>
    </row>
    <row r="99" spans="1:7" ht="12" customHeight="1">
      <c r="A99" s="3"/>
      <c r="B99" s="47"/>
      <c r="C99" s="44"/>
      <c r="D99" s="44"/>
      <c r="E99" s="44"/>
      <c r="F99" s="44"/>
      <c r="G99" s="58"/>
    </row>
    <row r="100" spans="1:7" ht="12" customHeight="1">
      <c r="A100" s="3"/>
      <c r="B100" s="59"/>
      <c r="C100" s="44"/>
      <c r="D100" s="44"/>
      <c r="E100" s="44"/>
      <c r="F100" s="44"/>
      <c r="G100" s="58"/>
    </row>
    <row r="101" spans="1:7" ht="12" customHeight="1">
      <c r="A101" s="3"/>
      <c r="B101" s="81"/>
      <c r="C101" s="82" t="s">
        <v>54</v>
      </c>
      <c r="D101" s="81"/>
      <c r="E101" s="81"/>
      <c r="F101" s="49"/>
      <c r="G101" s="58"/>
    </row>
    <row r="102" spans="1:7" ht="12" customHeight="1">
      <c r="A102" s="3"/>
      <c r="B102" s="72" t="s">
        <v>55</v>
      </c>
      <c r="C102" s="83">
        <v>14000</v>
      </c>
      <c r="D102" s="83">
        <v>16000</v>
      </c>
      <c r="E102" s="83">
        <v>18000</v>
      </c>
      <c r="F102" s="50"/>
      <c r="G102" s="60"/>
    </row>
    <row r="103" spans="1:7" ht="12" customHeight="1">
      <c r="A103" s="3"/>
      <c r="B103" s="72" t="s">
        <v>56</v>
      </c>
      <c r="C103" s="83">
        <f>(G77/C102)</f>
        <v>488.26496071428573</v>
      </c>
      <c r="D103" s="83">
        <f>6537509/D102</f>
        <v>408.5943125</v>
      </c>
      <c r="E103" s="83">
        <f>(G77/E102)</f>
        <v>379.7616361111111</v>
      </c>
      <c r="F103" s="50"/>
      <c r="G103" s="60"/>
    </row>
    <row r="104" spans="1:7" ht="12" customHeight="1">
      <c r="A104" s="3"/>
      <c r="B104" s="46" t="s">
        <v>57</v>
      </c>
      <c r="C104" s="45"/>
      <c r="D104" s="45"/>
      <c r="E104" s="45"/>
      <c r="F104" s="45"/>
      <c r="G104" s="45"/>
    </row>
    <row r="105" spans="1:7" ht="11.25" customHeight="1">
      <c r="B105" s="61"/>
      <c r="C105" s="61"/>
      <c r="D105" s="61"/>
      <c r="E105" s="61"/>
      <c r="F105" s="61"/>
      <c r="G105" s="61"/>
    </row>
    <row r="106" spans="1:7" ht="11.25" customHeight="1">
      <c r="B106" s="61"/>
      <c r="C106" s="61"/>
      <c r="D106" s="61"/>
      <c r="E106" s="61"/>
      <c r="F106" s="61"/>
      <c r="G106" s="61"/>
    </row>
    <row r="107" spans="1:7" ht="11.25" customHeight="1">
      <c r="B107" s="62"/>
      <c r="C107" s="62"/>
      <c r="D107" s="62"/>
      <c r="E107" s="62"/>
      <c r="F107" s="62"/>
      <c r="G107" s="62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2022-02-25T15:58:54Z</cp:lastPrinted>
  <dcterms:created xsi:type="dcterms:W3CDTF">2020-11-27T12:49:26Z</dcterms:created>
  <dcterms:modified xsi:type="dcterms:W3CDTF">2022-07-26T15:17:40Z</dcterms:modified>
</cp:coreProperties>
</file>