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19200" windowHeight="7305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43" i="1" s="1"/>
  <c r="G28" i="1"/>
  <c r="G27" i="1"/>
  <c r="G26" i="1"/>
  <c r="G25" i="1"/>
  <c r="G24" i="1"/>
  <c r="G23" i="1"/>
  <c r="G22" i="1"/>
  <c r="G21" i="1"/>
  <c r="G12" i="1"/>
  <c r="G71" i="1" s="1"/>
  <c r="G66" i="1" l="1"/>
  <c r="C89" i="1" s="1"/>
  <c r="G29" i="1"/>
  <c r="G60" i="1"/>
  <c r="C88" i="1" s="1"/>
  <c r="C85" i="1"/>
  <c r="C87" i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<sst xmlns="http://schemas.openxmlformats.org/spreadsheetml/2006/main" count="175" uniqueCount="127">
  <si>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</si>
  <si>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</si>
  <si>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</si>
  <si>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</si>
  <si>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</si>
  <si>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</si>
  <si>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</si>
  <si>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</si>
  <si>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</si>
  <si>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</si>
  <si>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</si>
  <si>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</si>
  <si>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</si>
  <si>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</si>
  <si>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</si>
  <si>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</si>
  <si>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</si>
  <si>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</si>
  <si>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</si>
  <si>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</si>
  <si>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</si>
  <si>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</si>
  <si>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</si>
  <si>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</si>
  <si>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</si>
  <si>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</si>
  <si>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</si>
  <si>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</si>
  <si>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</si>
  <si>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</si>
  <si>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</si>
  <si>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</si>
  <si>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</si>
  <si>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</si>
  <si>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</si>
  <si>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</si>
  <si>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</si>
  <si>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</si>
  <si>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</si>
  <si>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</si>
  <si>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</si>
  <si>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</si>
  <si>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</si>
  <si>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</si>
  <si>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</si>
  <si>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</si>
  <si>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</si>
  <si>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</si>
  <si>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</si>
  <si>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</si>
  <si>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</si>
  <si>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</si>
  <si>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</si>
  <si>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</si>
  <si>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</si>
  <si>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</si>
  <si>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</si>
  <si>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</si>
  <si>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</si>
  <si>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RENDIMIENTO (UNID/Há.)</t>
  </si>
  <si>
    <t>PRECIO ESPERADO ($/UNID)</t>
  </si>
  <si>
    <t>MEDIO</t>
  </si>
  <si>
    <t>N° Jornadas/HA</t>
  </si>
  <si>
    <t>N° Jornadas/HA.</t>
  </si>
  <si>
    <t>Cantidad (Kg/l/u)/HA.</t>
  </si>
  <si>
    <t>FERTILIZANTES</t>
  </si>
  <si>
    <t>HERBICIDAS</t>
  </si>
  <si>
    <t xml:space="preserve"> </t>
  </si>
  <si>
    <t>ALCACHOFA</t>
  </si>
  <si>
    <t>CHILENA</t>
  </si>
  <si>
    <t>MERCADO INTERNO</t>
  </si>
  <si>
    <t>NO HAY</t>
  </si>
  <si>
    <t>OCTUBRE-DICIEMBRE</t>
  </si>
  <si>
    <t>FUNGICIDA</t>
  </si>
  <si>
    <t>INSECTICIDA</t>
  </si>
  <si>
    <t xml:space="preserve">U  </t>
  </si>
  <si>
    <t>L</t>
  </si>
  <si>
    <t>FEBRERO</t>
  </si>
  <si>
    <t>JM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</si>
  <si>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</si>
  <si>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</si>
  <si>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</si>
  <si>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RIEGO</t>
  </si>
  <si>
    <t>FERTILIZACION</t>
  </si>
  <si>
    <t>APLIC. PESTICIDAS</t>
  </si>
  <si>
    <t>CONTROL DE MALEZAS</t>
  </si>
  <si>
    <t>COSECHA</t>
  </si>
  <si>
    <t>DESHIJADURA</t>
  </si>
  <si>
    <t>REPLANTE</t>
  </si>
  <si>
    <t>OTRAS LABORES</t>
  </si>
  <si>
    <t>MARZO-NOV.</t>
  </si>
  <si>
    <t>MARZO-SEPT.</t>
  </si>
  <si>
    <t>MAYO-JUN.</t>
  </si>
  <si>
    <t>MARZO-JUN.</t>
  </si>
  <si>
    <t>NOV.-DIC.</t>
  </si>
  <si>
    <t>ABRIL</t>
  </si>
  <si>
    <t>ABRIL-JUNIO</t>
  </si>
  <si>
    <t>APLIC. FERTILZ-PESTICIDAS</t>
  </si>
  <si>
    <t>CULTIVADORA</t>
  </si>
  <si>
    <t>RASTRAJE</t>
  </si>
  <si>
    <t>TRASLADO INSUMOS</t>
  </si>
  <si>
    <t>MARZO-OCT.</t>
  </si>
  <si>
    <t>ABRIL-MAYO</t>
  </si>
  <si>
    <t>MARZO-ABRIL</t>
  </si>
  <si>
    <t>HIJUELOS</t>
  </si>
  <si>
    <t>UREA</t>
  </si>
  <si>
    <t>SUPERFOSFATO TRIPLE</t>
  </si>
  <si>
    <t>NITRATO DE K.</t>
  </si>
  <si>
    <t>FARMON</t>
  </si>
  <si>
    <t>POLYBEN</t>
  </si>
  <si>
    <t>SCAL</t>
  </si>
  <si>
    <t>KARATE ZEON</t>
  </si>
  <si>
    <t>PIRIMOR</t>
  </si>
  <si>
    <t>MARZO-MAYO</t>
  </si>
  <si>
    <t>JULIO-NOV.</t>
  </si>
  <si>
    <t>AGOST-NOV.</t>
  </si>
  <si>
    <t>ABRIL-OCT.</t>
  </si>
  <si>
    <t>MARZO-AGOSTO</t>
  </si>
  <si>
    <t>CAJAS BANANERAS</t>
  </si>
  <si>
    <t>ANAL. QUIM DE SUELOS</t>
  </si>
  <si>
    <t xml:space="preserve">UN </t>
  </si>
  <si>
    <t>OCTUB-DICIEMB</t>
  </si>
  <si>
    <t>ARADURA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</si>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</sst>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 applyAlignment="1"/>
    <xf numFmtId="0" fontId="20" fillId="0" borderId="0" xfId="0" applyFont="1" applyAlignme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164" fontId="13" fillId="4" borderId="13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164" fontId="13" fillId="4" borderId="15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0" fontId="12" fillId="0" borderId="10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4" customFormat="1" ht="12" customHeight="1">
      <c r="A9" s="8"/>
      <c r="B9" s="26" t="s">
        <v>0</v>
      </c>
      <c r="C9" s="91" t="s">
        <v>68</v>
      </c>
      <c r="D9" s="8"/>
      <c r="E9" s="105" t="s">
        <v>59</v>
      </c>
      <c r="F9" s="105"/>
      <c r="G9" s="92">
        <v>40000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pans="1:255" ht="15">
      <c r="A10" s="3"/>
      <c r="B10" s="5" t="s">
        <v>1</v>
      </c>
      <c r="C10" s="6" t="s">
        <v>69</v>
      </c>
      <c r="D10" s="8"/>
      <c r="E10" s="104" t="s">
        <v>2</v>
      </c>
      <c r="F10" s="104"/>
      <c r="G10" s="6" t="s">
        <v>121</v>
      </c>
    </row>
    <row r="11" spans="1:255" ht="14.45" customHeight="1">
      <c r="A11" s="3"/>
      <c r="B11" s="5" t="s">
        <v>3</v>
      </c>
      <c r="C11" s="6" t="s">
        <v>61</v>
      </c>
      <c r="D11" s="8"/>
      <c r="E11" s="104" t="s">
        <v>60</v>
      </c>
      <c r="F11" s="104"/>
      <c r="G11" s="29">
        <v>160</v>
      </c>
    </row>
    <row r="12" spans="1:255" ht="11.25" customHeight="1">
      <c r="A12" s="3"/>
      <c r="B12" s="5" t="s">
        <v>4</v>
      </c>
      <c r="C12" s="110" t="s">
        <v>124</v>
      </c>
      <c r="D12" s="8"/>
      <c r="E12" s="108" t="s">
        <v>5</v>
      </c>
      <c r="F12" s="109"/>
      <c r="G12" s="28">
        <f>+G11*G9</f>
        <v>6400000</v>
      </c>
    </row>
    <row r="13" spans="1:255" ht="11.25" customHeight="1">
      <c r="A13" s="3"/>
      <c r="B13" s="5" t="s">
        <v>6</v>
      </c>
      <c r="C13" s="111" t="s">
        <v>125</v>
      </c>
      <c r="D13" s="8"/>
      <c r="E13" s="104" t="s">
        <v>7</v>
      </c>
      <c r="F13" s="104"/>
      <c r="G13" s="30" t="s">
        <v>70</v>
      </c>
    </row>
    <row r="14" spans="1:255" ht="27.75" customHeight="1">
      <c r="A14" s="3"/>
      <c r="B14" s="5" t="s">
        <v>8</v>
      </c>
      <c r="C14" s="112" t="s">
        <v>126</v>
      </c>
      <c r="D14" s="8"/>
      <c r="E14" s="104" t="s">
        <v>9</v>
      </c>
      <c r="F14" s="104"/>
      <c r="G14" s="6" t="s">
        <v>121</v>
      </c>
    </row>
    <row r="15" spans="1:255" ht="27.75" customHeight="1">
      <c r="A15" s="3"/>
      <c r="B15" s="5" t="s">
        <v>10</v>
      </c>
      <c r="C15" s="27" t="s">
        <v>123</v>
      </c>
      <c r="D15" s="8"/>
      <c r="E15" s="106" t="s">
        <v>11</v>
      </c>
      <c r="F15" s="106"/>
      <c r="G15" s="6" t="s">
        <v>71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7" t="s">
        <v>12</v>
      </c>
      <c r="C17" s="107"/>
      <c r="D17" s="107"/>
      <c r="E17" s="107"/>
      <c r="F17" s="107"/>
      <c r="G17" s="107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13</v>
      </c>
      <c r="C19" s="13"/>
      <c r="D19" s="13"/>
      <c r="E19" s="13"/>
      <c r="F19" s="13"/>
      <c r="G19" s="13"/>
    </row>
    <row r="20" spans="1:8" ht="24" customHeight="1">
      <c r="A20" s="3"/>
      <c r="B20" s="41" t="s">
        <v>14</v>
      </c>
      <c r="C20" s="41" t="s">
        <v>15</v>
      </c>
      <c r="D20" s="41" t="s">
        <v>62</v>
      </c>
      <c r="E20" s="41" t="s">
        <v>17</v>
      </c>
      <c r="F20" s="41" t="s">
        <v>18</v>
      </c>
      <c r="G20" s="41" t="s">
        <v>19</v>
      </c>
    </row>
    <row r="21" spans="1:8" ht="12.75" customHeight="1">
      <c r="A21" s="3"/>
      <c r="B21" s="52" t="s">
        <v>82</v>
      </c>
      <c r="C21" s="35" t="s">
        <v>20</v>
      </c>
      <c r="D21" s="35">
        <v>13</v>
      </c>
      <c r="E21" s="101" t="s">
        <v>90</v>
      </c>
      <c r="F21" s="102">
        <v>30000</v>
      </c>
      <c r="G21" s="49">
        <f>+F21*D21</f>
        <v>390000</v>
      </c>
    </row>
    <row r="22" spans="1:8" ht="15">
      <c r="A22" s="3"/>
      <c r="B22" s="52" t="s">
        <v>83</v>
      </c>
      <c r="C22" s="35" t="s">
        <v>20</v>
      </c>
      <c r="D22" s="35">
        <v>1.5</v>
      </c>
      <c r="E22" s="35" t="s">
        <v>91</v>
      </c>
      <c r="F22" s="102">
        <v>30000</v>
      </c>
      <c r="G22" s="49">
        <f t="shared" ref="G22:G28" si="0">+D22*F22</f>
        <v>45000</v>
      </c>
      <c r="H22" s="4"/>
    </row>
    <row r="23" spans="1:8" ht="15">
      <c r="A23" s="3"/>
      <c r="B23" s="52" t="s">
        <v>84</v>
      </c>
      <c r="C23" s="35" t="s">
        <v>20</v>
      </c>
      <c r="D23" s="35">
        <v>3</v>
      </c>
      <c r="E23" s="35" t="s">
        <v>92</v>
      </c>
      <c r="F23" s="102">
        <v>30000</v>
      </c>
      <c r="G23" s="49">
        <f t="shared" si="0"/>
        <v>90000</v>
      </c>
      <c r="H23" s="4"/>
    </row>
    <row r="24" spans="1:8" ht="15">
      <c r="A24" s="3"/>
      <c r="B24" s="52" t="s">
        <v>85</v>
      </c>
      <c r="C24" s="35" t="s">
        <v>20</v>
      </c>
      <c r="D24" s="35">
        <v>3</v>
      </c>
      <c r="E24" s="35" t="s">
        <v>93</v>
      </c>
      <c r="F24" s="102">
        <v>30000</v>
      </c>
      <c r="G24" s="49">
        <f t="shared" si="0"/>
        <v>90000</v>
      </c>
      <c r="H24" s="4"/>
    </row>
    <row r="25" spans="1:8" ht="15">
      <c r="A25" s="3"/>
      <c r="B25" s="52" t="s">
        <v>86</v>
      </c>
      <c r="C25" s="35" t="s">
        <v>20</v>
      </c>
      <c r="D25" s="35">
        <v>50</v>
      </c>
      <c r="E25" s="35" t="s">
        <v>94</v>
      </c>
      <c r="F25" s="102">
        <v>30000</v>
      </c>
      <c r="G25" s="49">
        <f t="shared" si="0"/>
        <v>1500000</v>
      </c>
      <c r="H25" s="4"/>
    </row>
    <row r="26" spans="1:8" ht="15">
      <c r="A26" s="3"/>
      <c r="B26" s="52" t="s">
        <v>87</v>
      </c>
      <c r="C26" s="35" t="s">
        <v>20</v>
      </c>
      <c r="D26" s="35">
        <v>4</v>
      </c>
      <c r="E26" s="35" t="s">
        <v>96</v>
      </c>
      <c r="F26" s="102">
        <v>30000</v>
      </c>
      <c r="G26" s="49">
        <f t="shared" si="0"/>
        <v>120000</v>
      </c>
      <c r="H26" s="4"/>
    </row>
    <row r="27" spans="1:8" ht="15">
      <c r="A27" s="3"/>
      <c r="B27" s="52" t="s">
        <v>88</v>
      </c>
      <c r="C27" s="35" t="s">
        <v>20</v>
      </c>
      <c r="D27" s="35">
        <v>2</v>
      </c>
      <c r="E27" s="35" t="s">
        <v>95</v>
      </c>
      <c r="F27" s="102">
        <v>30000</v>
      </c>
      <c r="G27" s="49">
        <f t="shared" si="0"/>
        <v>60000</v>
      </c>
      <c r="H27" s="4"/>
    </row>
    <row r="28" spans="1:8" ht="12.75" customHeight="1">
      <c r="A28" s="3"/>
      <c r="B28" s="52" t="s">
        <v>89</v>
      </c>
      <c r="C28" s="35" t="s">
        <v>20</v>
      </c>
      <c r="D28" s="35">
        <v>10</v>
      </c>
      <c r="E28" s="35" t="s">
        <v>90</v>
      </c>
      <c r="F28" s="102">
        <v>30000</v>
      </c>
      <c r="G28" s="49">
        <f t="shared" si="0"/>
        <v>300000</v>
      </c>
      <c r="H28" s="4"/>
    </row>
    <row r="29" spans="1:8" ht="12.75" customHeight="1">
      <c r="A29" s="3"/>
      <c r="B29" s="95" t="s">
        <v>21</v>
      </c>
      <c r="C29" s="43"/>
      <c r="D29" s="43"/>
      <c r="E29" s="43"/>
      <c r="F29" s="44"/>
      <c r="G29" s="96">
        <f>SUM(G21:G28)</f>
        <v>2595000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22</v>
      </c>
      <c r="C31" s="15"/>
      <c r="D31" s="15"/>
      <c r="E31" s="15"/>
      <c r="F31" s="13"/>
      <c r="G31" s="13"/>
    </row>
    <row r="32" spans="1:8" ht="24" customHeight="1">
      <c r="A32" s="3"/>
      <c r="B32" s="39" t="s">
        <v>14</v>
      </c>
      <c r="C32" s="41" t="s">
        <v>15</v>
      </c>
      <c r="D32" s="41" t="s">
        <v>16</v>
      </c>
      <c r="E32" s="39" t="s">
        <v>17</v>
      </c>
      <c r="F32" s="41" t="s">
        <v>18</v>
      </c>
      <c r="G32" s="39" t="s">
        <v>19</v>
      </c>
    </row>
    <row r="33" spans="1:11" ht="12" customHeight="1">
      <c r="A33" s="3"/>
      <c r="B33" s="40" t="s">
        <v>81</v>
      </c>
      <c r="C33" s="42"/>
      <c r="D33" s="42"/>
      <c r="E33" s="42"/>
      <c r="F33" s="40"/>
      <c r="G33" s="40"/>
    </row>
    <row r="34" spans="1:11" ht="12" customHeight="1">
      <c r="A34" s="3"/>
      <c r="B34" s="95" t="s">
        <v>23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24</v>
      </c>
      <c r="C36" s="15"/>
      <c r="D36" s="15"/>
      <c r="E36" s="15"/>
      <c r="F36" s="13"/>
      <c r="G36" s="13"/>
    </row>
    <row r="37" spans="1:11" ht="24" customHeight="1">
      <c r="A37" s="3"/>
      <c r="B37" s="45" t="s">
        <v>14</v>
      </c>
      <c r="C37" s="45" t="s">
        <v>15</v>
      </c>
      <c r="D37" s="45" t="s">
        <v>63</v>
      </c>
      <c r="E37" s="45" t="s">
        <v>17</v>
      </c>
      <c r="F37" s="32" t="s">
        <v>18</v>
      </c>
      <c r="G37" s="45" t="s">
        <v>19</v>
      </c>
    </row>
    <row r="38" spans="1:11" ht="12.75" customHeight="1">
      <c r="A38" s="3"/>
      <c r="B38" s="46" t="s">
        <v>97</v>
      </c>
      <c r="C38" s="47" t="s">
        <v>78</v>
      </c>
      <c r="D38" s="48">
        <v>0.125</v>
      </c>
      <c r="E38" s="47" t="s">
        <v>101</v>
      </c>
      <c r="F38" s="49">
        <v>195000</v>
      </c>
      <c r="G38" s="49">
        <f>+D38*F38</f>
        <v>24375</v>
      </c>
    </row>
    <row r="39" spans="1:11" ht="12.75" customHeight="1">
      <c r="A39" s="3"/>
      <c r="B39" s="46" t="s">
        <v>98</v>
      </c>
      <c r="C39" s="47" t="s">
        <v>78</v>
      </c>
      <c r="D39" s="48">
        <v>0.2</v>
      </c>
      <c r="E39" s="47" t="s">
        <v>102</v>
      </c>
      <c r="F39" s="49">
        <v>195000</v>
      </c>
      <c r="G39" s="49">
        <f>+D39*F39</f>
        <v>39000</v>
      </c>
    </row>
    <row r="40" spans="1:11" ht="12.75" customHeight="1">
      <c r="A40" s="3"/>
      <c r="B40" s="46" t="s">
        <v>99</v>
      </c>
      <c r="C40" s="47" t="s">
        <v>78</v>
      </c>
      <c r="D40" s="48">
        <v>0.2</v>
      </c>
      <c r="E40" s="47" t="s">
        <v>103</v>
      </c>
      <c r="F40" s="49">
        <v>195000</v>
      </c>
      <c r="G40" s="49">
        <f>+D40*F40</f>
        <v>39000</v>
      </c>
    </row>
    <row r="41" spans="1:11" ht="12.75" customHeight="1">
      <c r="A41" s="3"/>
      <c r="B41" s="46" t="s">
        <v>100</v>
      </c>
      <c r="C41" s="47" t="s">
        <v>78</v>
      </c>
      <c r="D41" s="48">
        <v>0.1</v>
      </c>
      <c r="E41" s="47" t="s">
        <v>101</v>
      </c>
      <c r="F41" s="49">
        <v>195000</v>
      </c>
      <c r="G41" s="49">
        <f>+D41*F41</f>
        <v>19500</v>
      </c>
    </row>
    <row r="42" spans="1:11" ht="12.75" customHeight="1">
      <c r="A42" s="3"/>
      <c r="B42" s="46" t="s">
        <v>122</v>
      </c>
      <c r="C42" s="47" t="s">
        <v>78</v>
      </c>
      <c r="D42" s="48">
        <v>0.33</v>
      </c>
      <c r="E42" s="47" t="s">
        <v>103</v>
      </c>
      <c r="F42" s="49">
        <v>195000</v>
      </c>
      <c r="G42" s="49">
        <f>+D42*F42</f>
        <v>64350</v>
      </c>
    </row>
    <row r="43" spans="1:11" ht="12.75" customHeight="1">
      <c r="A43" s="3"/>
      <c r="B43" s="95" t="s">
        <v>25</v>
      </c>
      <c r="C43" s="43"/>
      <c r="D43" s="43"/>
      <c r="E43" s="43"/>
      <c r="F43" s="44"/>
      <c r="G43" s="96">
        <f>SUM(G38:G42)</f>
        <v>186225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26</v>
      </c>
      <c r="C45" s="15"/>
      <c r="D45" s="15"/>
      <c r="E45" s="15"/>
      <c r="F45" s="13"/>
      <c r="G45" s="13"/>
    </row>
    <row r="46" spans="1:11" ht="24" customHeight="1">
      <c r="A46" s="3"/>
      <c r="B46" s="41" t="s">
        <v>27</v>
      </c>
      <c r="C46" s="41" t="s">
        <v>28</v>
      </c>
      <c r="D46" s="41" t="s">
        <v>64</v>
      </c>
      <c r="E46" s="41" t="s">
        <v>17</v>
      </c>
      <c r="F46" s="41" t="s">
        <v>18</v>
      </c>
      <c r="G46" s="41" t="s">
        <v>19</v>
      </c>
      <c r="K46" s="2"/>
    </row>
    <row r="47" spans="1:11" ht="12.75" customHeight="1">
      <c r="A47" s="3"/>
      <c r="B47" s="50" t="s">
        <v>104</v>
      </c>
      <c r="C47" s="47" t="s">
        <v>75</v>
      </c>
      <c r="D47" s="47">
        <v>2800</v>
      </c>
      <c r="E47" s="47" t="s">
        <v>103</v>
      </c>
      <c r="F47" s="49">
        <v>60</v>
      </c>
      <c r="G47" s="49">
        <f>+D47*F47</f>
        <v>168000</v>
      </c>
      <c r="K47" s="2"/>
    </row>
    <row r="48" spans="1:11" ht="12.75" customHeight="1">
      <c r="A48" s="3"/>
      <c r="B48" s="51" t="s">
        <v>65</v>
      </c>
      <c r="C48" s="47"/>
      <c r="D48" s="47"/>
      <c r="E48" s="47"/>
      <c r="F48" s="49" t="s">
        <v>67</v>
      </c>
      <c r="G48" s="49"/>
      <c r="K48" s="2"/>
    </row>
    <row r="49" spans="1:11" ht="12.75" customHeight="1">
      <c r="A49" s="3"/>
      <c r="B49" s="46" t="s">
        <v>105</v>
      </c>
      <c r="C49" s="35" t="s">
        <v>58</v>
      </c>
      <c r="D49" s="47">
        <v>340</v>
      </c>
      <c r="E49" s="35" t="s">
        <v>117</v>
      </c>
      <c r="F49" s="49">
        <v>1390</v>
      </c>
      <c r="G49" s="49">
        <f>+D49*F49</f>
        <v>472600</v>
      </c>
      <c r="K49" s="2"/>
    </row>
    <row r="50" spans="1:11" ht="12.75" customHeight="1">
      <c r="A50" s="3"/>
      <c r="B50" s="46" t="s">
        <v>106</v>
      </c>
      <c r="C50" s="35" t="s">
        <v>58</v>
      </c>
      <c r="D50" s="47">
        <v>160</v>
      </c>
      <c r="E50" s="35" t="s">
        <v>117</v>
      </c>
      <c r="F50" s="49">
        <v>1340</v>
      </c>
      <c r="G50" s="49">
        <f>+D50*F50</f>
        <v>214400</v>
      </c>
      <c r="K50" s="2"/>
    </row>
    <row r="51" spans="1:11" ht="12.75" customHeight="1">
      <c r="A51" s="3"/>
      <c r="B51" s="46" t="s">
        <v>107</v>
      </c>
      <c r="C51" s="35" t="s">
        <v>58</v>
      </c>
      <c r="D51" s="47">
        <v>160</v>
      </c>
      <c r="E51" s="35" t="s">
        <v>117</v>
      </c>
      <c r="F51" s="49">
        <v>1880</v>
      </c>
      <c r="G51" s="49">
        <f>+D51*F51</f>
        <v>300800</v>
      </c>
      <c r="K51" s="2"/>
    </row>
    <row r="52" spans="1:11" ht="12.75" customHeight="1">
      <c r="A52" s="3"/>
      <c r="B52" s="51" t="s">
        <v>66</v>
      </c>
      <c r="C52" s="35"/>
      <c r="D52" s="47"/>
      <c r="E52" s="47"/>
      <c r="F52" s="49" t="s">
        <v>67</v>
      </c>
      <c r="G52" s="49"/>
      <c r="K52" s="2"/>
    </row>
    <row r="53" spans="1:11" ht="12.75" customHeight="1">
      <c r="A53" s="3"/>
      <c r="B53" s="46" t="s">
        <v>108</v>
      </c>
      <c r="C53" s="35" t="s">
        <v>76</v>
      </c>
      <c r="D53" s="47">
        <v>4</v>
      </c>
      <c r="E53" s="47" t="s">
        <v>113</v>
      </c>
      <c r="F53" s="49">
        <v>2000</v>
      </c>
      <c r="G53" s="49">
        <f>+D53*F53</f>
        <v>8000</v>
      </c>
      <c r="K53" s="2"/>
    </row>
    <row r="54" spans="1:11" ht="12.75" customHeight="1">
      <c r="A54" s="3"/>
      <c r="B54" s="51" t="s">
        <v>73</v>
      </c>
      <c r="C54" s="35"/>
      <c r="D54" s="47"/>
      <c r="E54" s="47"/>
      <c r="F54" s="49" t="s">
        <v>67</v>
      </c>
      <c r="G54" s="49"/>
      <c r="K54" s="2"/>
    </row>
    <row r="55" spans="1:11" ht="12.75" customHeight="1">
      <c r="A55" s="3"/>
      <c r="B55" s="52" t="s">
        <v>109</v>
      </c>
      <c r="C55" s="35" t="s">
        <v>58</v>
      </c>
      <c r="D55" s="47">
        <v>3</v>
      </c>
      <c r="E55" s="47" t="s">
        <v>114</v>
      </c>
      <c r="F55" s="49">
        <v>17800</v>
      </c>
      <c r="G55" s="49">
        <f>+D55*F55</f>
        <v>53400</v>
      </c>
      <c r="K55" s="2"/>
    </row>
    <row r="56" spans="1:11" ht="12.75" customHeight="1">
      <c r="A56" s="3"/>
      <c r="B56" s="46" t="s">
        <v>110</v>
      </c>
      <c r="C56" s="35" t="s">
        <v>76</v>
      </c>
      <c r="D56" s="54">
        <v>1.5</v>
      </c>
      <c r="E56" s="47" t="s">
        <v>115</v>
      </c>
      <c r="F56" s="7">
        <v>58000</v>
      </c>
      <c r="G56" s="49">
        <f>+D56*F56</f>
        <v>87000</v>
      </c>
      <c r="K56" s="2"/>
    </row>
    <row r="57" spans="1:11" ht="12.75" customHeight="1">
      <c r="A57" s="3"/>
      <c r="B57" s="51" t="s">
        <v>74</v>
      </c>
      <c r="C57" s="35"/>
      <c r="D57" s="47"/>
      <c r="E57" s="47"/>
      <c r="F57" s="49" t="s">
        <v>67</v>
      </c>
      <c r="G57" s="49"/>
      <c r="K57" s="2"/>
    </row>
    <row r="58" spans="1:11" ht="12.75" customHeight="1">
      <c r="A58" s="3"/>
      <c r="B58" s="46" t="s">
        <v>111</v>
      </c>
      <c r="C58" s="35" t="s">
        <v>76</v>
      </c>
      <c r="D58" s="54">
        <v>1</v>
      </c>
      <c r="E58" s="47" t="s">
        <v>115</v>
      </c>
      <c r="F58" s="49">
        <v>57672.498019499995</v>
      </c>
      <c r="G58" s="49">
        <f>+D58*F58</f>
        <v>57672.498019499995</v>
      </c>
      <c r="K58" s="2"/>
    </row>
    <row r="59" spans="1:11" ht="12.75" customHeight="1">
      <c r="A59" s="3"/>
      <c r="B59" s="46" t="s">
        <v>112</v>
      </c>
      <c r="C59" s="35" t="s">
        <v>76</v>
      </c>
      <c r="D59" s="54">
        <v>1.5</v>
      </c>
      <c r="E59" s="47" t="s">
        <v>116</v>
      </c>
      <c r="F59" s="49">
        <v>110000</v>
      </c>
      <c r="G59" s="49">
        <f>+D59*F59</f>
        <v>165000</v>
      </c>
      <c r="K59" s="2"/>
    </row>
    <row r="60" spans="1:11" ht="13.5" customHeight="1">
      <c r="A60" s="3"/>
      <c r="B60" s="95" t="s">
        <v>30</v>
      </c>
      <c r="C60" s="43"/>
      <c r="D60" s="43"/>
      <c r="E60" s="43"/>
      <c r="F60" s="44"/>
      <c r="G60" s="96">
        <f>SUM(G47:G59)</f>
        <v>1526872.4980194999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31</v>
      </c>
      <c r="C62" s="15"/>
      <c r="D62" s="15"/>
      <c r="E62" s="15"/>
      <c r="F62" s="13"/>
      <c r="G62" s="13"/>
    </row>
    <row r="63" spans="1:11" ht="24" customHeight="1">
      <c r="A63" s="3"/>
      <c r="B63" s="39" t="s">
        <v>32</v>
      </c>
      <c r="C63" s="41" t="s">
        <v>28</v>
      </c>
      <c r="D63" s="41" t="s">
        <v>29</v>
      </c>
      <c r="E63" s="39" t="s">
        <v>17</v>
      </c>
      <c r="F63" s="41" t="s">
        <v>18</v>
      </c>
      <c r="G63" s="39" t="s">
        <v>19</v>
      </c>
    </row>
    <row r="64" spans="1:11" ht="12.75" customHeight="1">
      <c r="A64" s="3"/>
      <c r="B64" s="55" t="s">
        <v>118</v>
      </c>
      <c r="C64" s="56" t="s">
        <v>120</v>
      </c>
      <c r="D64" s="56">
        <v>500</v>
      </c>
      <c r="E64" s="34" t="s">
        <v>72</v>
      </c>
      <c r="F64" s="36">
        <v>340</v>
      </c>
      <c r="G64" s="36">
        <f>+D64*F64</f>
        <v>170000</v>
      </c>
    </row>
    <row r="65" spans="1:255" ht="12.75" customHeight="1">
      <c r="A65" s="3"/>
      <c r="B65" s="33" t="s">
        <v>119</v>
      </c>
      <c r="C65" s="34" t="s">
        <v>120</v>
      </c>
      <c r="D65" s="34">
        <v>1</v>
      </c>
      <c r="E65" s="34" t="s">
        <v>77</v>
      </c>
      <c r="F65" s="36">
        <v>40000</v>
      </c>
      <c r="G65" s="36">
        <f>+F65*D65</f>
        <v>40000</v>
      </c>
    </row>
    <row r="66" spans="1:255" ht="13.5" customHeight="1">
      <c r="A66" s="3"/>
      <c r="B66" s="53" t="s">
        <v>33</v>
      </c>
      <c r="C66" s="37"/>
      <c r="D66" s="37"/>
      <c r="E66" s="37"/>
      <c r="F66" s="38"/>
      <c r="G66" s="96">
        <f>SUM(G64:G65)</f>
        <v>210000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7" t="s">
        <v>34</v>
      </c>
      <c r="C68" s="58"/>
      <c r="D68" s="58"/>
      <c r="E68" s="58"/>
      <c r="F68" s="58"/>
      <c r="G68" s="97">
        <f>G29+G43+G60+G66</f>
        <v>4518097.4980194997</v>
      </c>
    </row>
    <row r="69" spans="1:255" ht="12" customHeight="1">
      <c r="A69" s="3"/>
      <c r="B69" s="59" t="s">
        <v>35</v>
      </c>
      <c r="C69" s="18"/>
      <c r="D69" s="18"/>
      <c r="E69" s="18"/>
      <c r="F69" s="18"/>
      <c r="G69" s="98">
        <f>G68*0.05</f>
        <v>225904.874900975</v>
      </c>
    </row>
    <row r="70" spans="1:255" ht="12" customHeight="1">
      <c r="A70" s="3"/>
      <c r="B70" s="60" t="s">
        <v>36</v>
      </c>
      <c r="C70" s="17"/>
      <c r="D70" s="17"/>
      <c r="E70" s="17"/>
      <c r="F70" s="17"/>
      <c r="G70" s="99">
        <f>G69+G68</f>
        <v>4744002.372920475</v>
      </c>
    </row>
    <row r="71" spans="1:255" ht="12" customHeight="1">
      <c r="A71" s="3"/>
      <c r="B71" s="59" t="s">
        <v>37</v>
      </c>
      <c r="C71" s="18"/>
      <c r="D71" s="18"/>
      <c r="E71" s="18"/>
      <c r="F71" s="18"/>
      <c r="G71" s="98">
        <f>G12</f>
        <v>6400000</v>
      </c>
    </row>
    <row r="72" spans="1:255" ht="12" customHeight="1">
      <c r="A72" s="3"/>
      <c r="B72" s="61" t="s">
        <v>38</v>
      </c>
      <c r="C72" s="62"/>
      <c r="D72" s="62"/>
      <c r="E72" s="62"/>
      <c r="F72" s="62"/>
      <c r="G72" s="100">
        <f>G71-G70</f>
        <v>1655997.627079525</v>
      </c>
    </row>
    <row r="73" spans="1:255" s="65" customFormat="1" ht="12" customHeight="1">
      <c r="A73" s="20"/>
      <c r="B73" s="21" t="s">
        <v>80</v>
      </c>
      <c r="C73" s="19"/>
      <c r="D73" s="19"/>
      <c r="E73" s="19"/>
      <c r="F73" s="19"/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</row>
    <row r="74" spans="1:255" s="65" customFormat="1" ht="12.75" customHeight="1" thickBot="1">
      <c r="A74" s="20"/>
      <c r="B74" s="22"/>
      <c r="C74" s="19"/>
      <c r="D74" s="19"/>
      <c r="E74" s="19"/>
      <c r="F74" s="19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</row>
    <row r="75" spans="1:255" s="65" customFormat="1" ht="12" customHeight="1">
      <c r="A75" s="20"/>
      <c r="B75" s="69" t="s">
        <v>79</v>
      </c>
      <c r="C75" s="70"/>
      <c r="D75" s="70"/>
      <c r="E75" s="70"/>
      <c r="F75" s="71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</row>
    <row r="76" spans="1:255" s="65" customFormat="1" ht="12" customHeight="1">
      <c r="A76" s="20"/>
      <c r="B76" s="72" t="s">
        <v>39</v>
      </c>
      <c r="C76" s="20"/>
      <c r="D76" s="20"/>
      <c r="E76" s="20"/>
      <c r="F76" s="7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</row>
    <row r="77" spans="1:255" s="65" customFormat="1" ht="12" customHeight="1">
      <c r="A77" s="20"/>
      <c r="B77" s="72" t="s">
        <v>40</v>
      </c>
      <c r="C77" s="20"/>
      <c r="D77" s="20"/>
      <c r="E77" s="20"/>
      <c r="F77" s="73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</row>
    <row r="78" spans="1:255" s="65" customFormat="1" ht="12" customHeight="1">
      <c r="A78" s="20"/>
      <c r="B78" s="72" t="s">
        <v>41</v>
      </c>
      <c r="C78" s="20"/>
      <c r="D78" s="20"/>
      <c r="E78" s="20"/>
      <c r="F78" s="73"/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</row>
    <row r="79" spans="1:255" s="65" customFormat="1" ht="12" customHeight="1">
      <c r="A79" s="20"/>
      <c r="B79" s="72" t="s">
        <v>42</v>
      </c>
      <c r="C79" s="20"/>
      <c r="D79" s="20"/>
      <c r="E79" s="20"/>
      <c r="F79" s="73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</row>
    <row r="80" spans="1:255" s="65" customFormat="1" ht="12" customHeight="1">
      <c r="A80" s="20"/>
      <c r="B80" s="72" t="s">
        <v>43</v>
      </c>
      <c r="C80" s="20"/>
      <c r="D80" s="20"/>
      <c r="E80" s="20"/>
      <c r="F80" s="73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</row>
    <row r="81" spans="1:255" s="65" customFormat="1" ht="12.75" customHeight="1" thickBot="1">
      <c r="A81" s="20"/>
      <c r="B81" s="74" t="s">
        <v>44</v>
      </c>
      <c r="C81" s="75"/>
      <c r="D81" s="75"/>
      <c r="E81" s="75"/>
      <c r="F81" s="76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</row>
    <row r="82" spans="1:255" s="65" customFormat="1" ht="12.75" customHeight="1">
      <c r="A82" s="20"/>
      <c r="B82" s="22"/>
      <c r="C82" s="20"/>
      <c r="D82" s="20"/>
      <c r="E82" s="20"/>
      <c r="F82" s="20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</row>
    <row r="83" spans="1:255" s="65" customFormat="1" ht="15" customHeight="1">
      <c r="A83" s="20"/>
      <c r="B83" s="103" t="s">
        <v>45</v>
      </c>
      <c r="C83" s="103"/>
      <c r="D83" s="77"/>
      <c r="E83" s="23"/>
      <c r="F83" s="2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</row>
    <row r="84" spans="1:255" s="65" customFormat="1" ht="12" customHeight="1">
      <c r="A84" s="20"/>
      <c r="B84" s="78" t="s">
        <v>32</v>
      </c>
      <c r="C84" s="79" t="s">
        <v>46</v>
      </c>
      <c r="D84" s="80" t="s">
        <v>47</v>
      </c>
      <c r="E84" s="23"/>
      <c r="F84" s="2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</row>
    <row r="85" spans="1:255" s="65" customFormat="1" ht="12" customHeight="1">
      <c r="A85" s="20"/>
      <c r="B85" s="81" t="s">
        <v>48</v>
      </c>
      <c r="C85" s="82">
        <f>G29</f>
        <v>2595000</v>
      </c>
      <c r="D85" s="83">
        <f>(C85/C91)</f>
        <v>0.54700647175319206</v>
      </c>
      <c r="E85" s="23"/>
      <c r="F85" s="2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</row>
    <row r="86" spans="1:255" s="65" customFormat="1" ht="12" customHeight="1">
      <c r="A86" s="20"/>
      <c r="B86" s="81" t="s">
        <v>49</v>
      </c>
      <c r="C86" s="84">
        <v>0</v>
      </c>
      <c r="D86" s="83">
        <v>0</v>
      </c>
      <c r="E86" s="23"/>
      <c r="F86" s="2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</row>
    <row r="87" spans="1:255" s="65" customFormat="1" ht="12" customHeight="1">
      <c r="A87" s="20"/>
      <c r="B87" s="81" t="s">
        <v>50</v>
      </c>
      <c r="C87" s="82">
        <f>G43</f>
        <v>186225</v>
      </c>
      <c r="D87" s="83">
        <f>(C87/C91)</f>
        <v>3.9254828594311446E-2</v>
      </c>
      <c r="E87" s="23"/>
      <c r="F87" s="2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</row>
    <row r="88" spans="1:255" s="65" customFormat="1" ht="12" customHeight="1">
      <c r="A88" s="20"/>
      <c r="B88" s="81" t="s">
        <v>27</v>
      </c>
      <c r="C88" s="82">
        <f>G60</f>
        <v>1526872.4980194999</v>
      </c>
      <c r="D88" s="83">
        <f>(C88/C91)</f>
        <v>0.32185323235399976</v>
      </c>
      <c r="E88" s="23"/>
      <c r="F88" s="2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</row>
    <row r="89" spans="1:255" s="65" customFormat="1" ht="12" customHeight="1">
      <c r="A89" s="20"/>
      <c r="B89" s="81" t="s">
        <v>51</v>
      </c>
      <c r="C89" s="85">
        <f>G66</f>
        <v>210000</v>
      </c>
      <c r="D89" s="83">
        <f>(C89/C91)</f>
        <v>4.4266419679449068E-2</v>
      </c>
      <c r="E89" s="24"/>
      <c r="F89" s="24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</row>
    <row r="90" spans="1:255" s="65" customFormat="1" ht="12" customHeight="1">
      <c r="A90" s="20"/>
      <c r="B90" s="81" t="s">
        <v>52</v>
      </c>
      <c r="C90" s="85">
        <f>G69</f>
        <v>225904.874900975</v>
      </c>
      <c r="D90" s="83">
        <f>(C90/C91)</f>
        <v>4.7619047619047623E-2</v>
      </c>
      <c r="E90" s="24"/>
      <c r="F90" s="24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  <c r="IT90" s="64"/>
      <c r="IU90" s="64"/>
    </row>
    <row r="91" spans="1:255" s="65" customFormat="1" ht="12.75" customHeight="1">
      <c r="A91" s="20"/>
      <c r="B91" s="78" t="s">
        <v>53</v>
      </c>
      <c r="C91" s="86">
        <f>SUM(C85:C90)</f>
        <v>4744002.372920475</v>
      </c>
      <c r="D91" s="87">
        <f>SUM(D85:D90)</f>
        <v>1</v>
      </c>
      <c r="E91" s="24"/>
      <c r="F91" s="24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  <c r="IT91" s="64"/>
      <c r="IU91" s="64"/>
    </row>
    <row r="92" spans="1:255" s="65" customFormat="1" ht="12" customHeight="1">
      <c r="A92" s="20"/>
      <c r="B92" s="22"/>
      <c r="C92" s="19"/>
      <c r="D92" s="19"/>
      <c r="E92" s="19"/>
      <c r="F92" s="19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</row>
    <row r="93" spans="1:255" s="65" customFormat="1" ht="12.75" customHeight="1">
      <c r="A93" s="20"/>
      <c r="B93" s="66"/>
      <c r="C93" s="19"/>
      <c r="D93" s="19"/>
      <c r="E93" s="19"/>
      <c r="F93" s="19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  <c r="IE93" s="64"/>
      <c r="IF93" s="64"/>
      <c r="IG93" s="64"/>
      <c r="IH93" s="64"/>
      <c r="II93" s="64"/>
      <c r="IJ93" s="64"/>
      <c r="IK93" s="64"/>
      <c r="IL93" s="64"/>
      <c r="IM93" s="64"/>
      <c r="IN93" s="64"/>
      <c r="IO93" s="64"/>
      <c r="IP93" s="64"/>
      <c r="IQ93" s="64"/>
      <c r="IR93" s="64"/>
      <c r="IS93" s="64"/>
      <c r="IT93" s="64"/>
      <c r="IU93" s="64"/>
    </row>
    <row r="94" spans="1:255" s="65" customFormat="1" ht="12" customHeight="1">
      <c r="A94" s="20"/>
      <c r="B94" s="88"/>
      <c r="C94" s="89" t="s">
        <v>54</v>
      </c>
      <c r="D94" s="88"/>
      <c r="E94" s="88"/>
      <c r="F94" s="24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  <c r="IK94" s="64"/>
      <c r="IL94" s="64"/>
      <c r="IM94" s="64"/>
      <c r="IN94" s="64"/>
      <c r="IO94" s="64"/>
      <c r="IP94" s="64"/>
      <c r="IQ94" s="64"/>
      <c r="IR94" s="64"/>
      <c r="IS94" s="64"/>
      <c r="IT94" s="64"/>
      <c r="IU94" s="64"/>
    </row>
    <row r="95" spans="1:255" s="65" customFormat="1" ht="12" customHeight="1">
      <c r="A95" s="20"/>
      <c r="B95" s="78" t="s">
        <v>55</v>
      </c>
      <c r="C95" s="90">
        <v>35000</v>
      </c>
      <c r="D95" s="90">
        <v>40000</v>
      </c>
      <c r="E95" s="90">
        <v>45000</v>
      </c>
      <c r="F95" s="25"/>
      <c r="G95" s="67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  <c r="IU95" s="64"/>
    </row>
    <row r="96" spans="1:255" s="65" customFormat="1" ht="12.75" customHeight="1">
      <c r="A96" s="20"/>
      <c r="B96" s="78" t="s">
        <v>56</v>
      </c>
      <c r="C96" s="90">
        <f>(G70/C95)</f>
        <v>135.54292494058501</v>
      </c>
      <c r="D96" s="90">
        <f>C91/D95</f>
        <v>118.60005932301188</v>
      </c>
      <c r="E96" s="90">
        <f>(G70/E95)</f>
        <v>105.42227495378833</v>
      </c>
      <c r="F96" s="25"/>
      <c r="G96" s="67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  <c r="IE96" s="64"/>
      <c r="IF96" s="64"/>
      <c r="IG96" s="64"/>
      <c r="IH96" s="64"/>
      <c r="II96" s="64"/>
      <c r="IJ96" s="64"/>
      <c r="IK96" s="64"/>
      <c r="IL96" s="64"/>
      <c r="IM96" s="64"/>
      <c r="IN96" s="64"/>
      <c r="IO96" s="64"/>
      <c r="IP96" s="64"/>
      <c r="IQ96" s="64"/>
      <c r="IR96" s="64"/>
      <c r="IS96" s="64"/>
      <c r="IT96" s="64"/>
      <c r="IU96" s="64"/>
    </row>
    <row r="97" spans="1:255" s="65" customFormat="1" ht="15.6" customHeight="1">
      <c r="A97" s="20"/>
      <c r="B97" s="21" t="s">
        <v>57</v>
      </c>
      <c r="C97" s="20"/>
      <c r="D97" s="20"/>
      <c r="E97" s="20"/>
      <c r="F97" s="20"/>
      <c r="G97" s="20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  <c r="GE97" s="64"/>
      <c r="GF97" s="64"/>
      <c r="GG97" s="64"/>
      <c r="GH97" s="64"/>
      <c r="GI97" s="64"/>
      <c r="GJ97" s="64"/>
      <c r="GK97" s="64"/>
      <c r="GL97" s="64"/>
      <c r="GM97" s="64"/>
      <c r="GN97" s="64"/>
      <c r="GO97" s="64"/>
      <c r="GP97" s="64"/>
      <c r="GQ97" s="64"/>
      <c r="GR97" s="64"/>
      <c r="GS97" s="64"/>
      <c r="GT97" s="64"/>
      <c r="GU97" s="64"/>
      <c r="GV97" s="64"/>
      <c r="GW97" s="64"/>
      <c r="GX97" s="64"/>
      <c r="GY97" s="64"/>
      <c r="GZ97" s="64"/>
      <c r="HA97" s="64"/>
      <c r="HB97" s="64"/>
      <c r="HC97" s="64"/>
      <c r="HD97" s="64"/>
      <c r="HE97" s="64"/>
      <c r="HF97" s="64"/>
      <c r="HG97" s="64"/>
      <c r="HH97" s="64"/>
      <c r="HI97" s="64"/>
      <c r="HJ97" s="64"/>
      <c r="HK97" s="64"/>
      <c r="HL97" s="64"/>
      <c r="HM97" s="64"/>
      <c r="HN97" s="64"/>
      <c r="HO97" s="64"/>
      <c r="HP97" s="64"/>
      <c r="HQ97" s="64"/>
      <c r="HR97" s="64"/>
      <c r="HS97" s="64"/>
      <c r="HT97" s="64"/>
      <c r="HU97" s="64"/>
      <c r="HV97" s="64"/>
      <c r="HW97" s="64"/>
      <c r="HX97" s="64"/>
      <c r="HY97" s="64"/>
      <c r="HZ97" s="64"/>
      <c r="IA97" s="64"/>
      <c r="IB97" s="64"/>
      <c r="IC97" s="64"/>
      <c r="ID97" s="64"/>
      <c r="IE97" s="64"/>
      <c r="IF97" s="64"/>
      <c r="IG97" s="64"/>
      <c r="IH97" s="64"/>
      <c r="II97" s="64"/>
      <c r="IJ97" s="64"/>
      <c r="IK97" s="64"/>
      <c r="IL97" s="64"/>
      <c r="IM97" s="64"/>
      <c r="IN97" s="64"/>
      <c r="IO97" s="64"/>
      <c r="IP97" s="64"/>
      <c r="IQ97" s="64"/>
      <c r="IR97" s="64"/>
      <c r="IS97" s="64"/>
      <c r="IT97" s="64"/>
      <c r="IU97" s="64"/>
    </row>
    <row r="98" spans="1:255" s="65" customFormat="1" ht="11.25" customHeight="1">
      <c r="A98" s="68"/>
      <c r="B98" s="68"/>
      <c r="C98" s="68"/>
      <c r="D98" s="68"/>
      <c r="E98" s="68"/>
      <c r="F98" s="68"/>
      <c r="G98" s="68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  <c r="GE98" s="64"/>
      <c r="GF98" s="64"/>
      <c r="GG98" s="64"/>
      <c r="GH98" s="64"/>
      <c r="GI98" s="64"/>
      <c r="GJ98" s="64"/>
      <c r="GK98" s="64"/>
      <c r="GL98" s="64"/>
      <c r="GM98" s="64"/>
      <c r="GN98" s="64"/>
      <c r="GO98" s="64"/>
      <c r="GP98" s="64"/>
      <c r="GQ98" s="64"/>
      <c r="GR98" s="64"/>
      <c r="GS98" s="64"/>
      <c r="GT98" s="64"/>
      <c r="GU98" s="64"/>
      <c r="GV98" s="64"/>
      <c r="GW98" s="64"/>
      <c r="GX98" s="64"/>
      <c r="GY98" s="64"/>
      <c r="GZ98" s="64"/>
      <c r="HA98" s="64"/>
      <c r="HB98" s="64"/>
      <c r="HC98" s="64"/>
      <c r="HD98" s="64"/>
      <c r="HE98" s="64"/>
      <c r="HF98" s="64"/>
      <c r="HG98" s="64"/>
      <c r="HH98" s="64"/>
      <c r="HI98" s="64"/>
      <c r="HJ98" s="64"/>
      <c r="HK98" s="64"/>
      <c r="HL98" s="64"/>
      <c r="HM98" s="64"/>
      <c r="HN98" s="64"/>
      <c r="HO98" s="64"/>
      <c r="HP98" s="64"/>
      <c r="HQ98" s="64"/>
      <c r="HR98" s="64"/>
      <c r="HS98" s="64"/>
      <c r="HT98" s="64"/>
      <c r="HU98" s="64"/>
      <c r="HV98" s="64"/>
      <c r="HW98" s="64"/>
      <c r="HX98" s="64"/>
      <c r="HY98" s="64"/>
      <c r="HZ98" s="64"/>
      <c r="IA98" s="64"/>
      <c r="IB98" s="64"/>
      <c r="IC98" s="64"/>
      <c r="ID98" s="64"/>
      <c r="IE98" s="64"/>
      <c r="IF98" s="64"/>
      <c r="IG98" s="64"/>
      <c r="IH98" s="64"/>
      <c r="II98" s="64"/>
      <c r="IJ98" s="64"/>
      <c r="IK98" s="64"/>
      <c r="IL98" s="64"/>
      <c r="IM98" s="64"/>
      <c r="IN98" s="64"/>
      <c r="IO98" s="64"/>
      <c r="IP98" s="64"/>
      <c r="IQ98" s="64"/>
      <c r="IR98" s="64"/>
      <c r="IS98" s="64"/>
      <c r="IT98" s="64"/>
      <c r="IU98" s="64"/>
    </row>
    <row r="99" spans="1:255" s="65" customFormat="1" ht="11.25" customHeight="1">
      <c r="A99" s="68"/>
      <c r="B99" s="68"/>
      <c r="C99" s="68"/>
      <c r="D99" s="68"/>
      <c r="E99" s="68"/>
      <c r="F99" s="68"/>
      <c r="G99" s="68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2022-02-25T15:58:54Z</cp:lastPrinted>
  <dcterms:created xsi:type="dcterms:W3CDTF">2020-11-27T12:49:26Z</dcterms:created>
  <dcterms:modified xsi:type="dcterms:W3CDTF">2022-07-26T15:41:54Z</dcterms:modified>
</cp:coreProperties>
</file>