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SAN FERNANDO\Junio\"/>
    </mc:Choice>
  </mc:AlternateContent>
  <bookViews>
    <workbookView xWindow="-120" yWindow="-120" windowWidth="20730" windowHeight="11160"/>
  </bookViews>
  <sheets>
    <sheet name="Hoja1" sheetId="1" r:id="rId1"/>
  </sheets>
  <definedNames>
    <definedName name="_xlnm.Print_Area" localSheetId="0">Hoja1!$A$2:$G$92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  <c r="G38" i="1"/>
  <c r="G53" i="1" l="1"/>
  <c r="G52" i="1"/>
  <c r="G51" i="1"/>
  <c r="G33" i="1" l="1"/>
  <c r="G21" i="1"/>
  <c r="G22" i="1"/>
  <c r="G40" i="1" l="1"/>
  <c r="C82" i="1" s="1"/>
  <c r="G24" i="1"/>
  <c r="C80" i="1" s="1"/>
  <c r="G55" i="1" l="1"/>
  <c r="G48" i="1"/>
  <c r="G47" i="1"/>
  <c r="G12" i="1"/>
  <c r="G66" i="1" s="1"/>
  <c r="G61" i="1"/>
  <c r="C84" i="1" s="1"/>
  <c r="G29" i="1"/>
  <c r="C81" i="1" s="1"/>
  <c r="G56" i="1" l="1"/>
  <c r="C83" i="1" s="1"/>
  <c r="G63" i="1" l="1"/>
  <c r="G64" i="1" s="1"/>
  <c r="G65" i="1" l="1"/>
  <c r="G67" i="1" s="1"/>
  <c r="C85" i="1"/>
  <c r="C86" i="1" s="1"/>
  <c r="C91" i="1" l="1"/>
  <c r="E91" i="1"/>
  <c r="D91" i="1"/>
  <c r="D85" i="1"/>
  <c r="D83" i="1"/>
  <c r="D82" i="1"/>
  <c r="D84" i="1"/>
  <c r="D80" i="1"/>
  <c r="D86" i="1" l="1"/>
</calcChain>
</file>

<file path=xl/sharedStrings.xml><?xml version="1.0" encoding="utf-8"?>
<sst xmlns="http://schemas.openxmlformats.org/spreadsheetml/2006/main" count="152" uniqueCount="105">
  <si>
    <t>VARIEDAD</t>
  </si>
  <si>
    <t>FECHA ESTIMADA  PRECIO VENTA</t>
  </si>
  <si>
    <t>Medio</t>
  </si>
  <si>
    <t>San Fernando</t>
  </si>
  <si>
    <t>DESTINO PRODUCCION</t>
  </si>
  <si>
    <t>Mercado local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</si>
  <si>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</si>
  <si>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</si>
  <si>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</si>
  <si>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</si>
  <si>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</si>
  <si>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</si>
  <si>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</si>
  <si>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</si>
  <si>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 xml:space="preserve"> Precio Unitario ($) </t>
  </si>
  <si>
    <t xml:space="preserve"> Sub Total ($) </t>
  </si>
  <si>
    <t>Riego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</si>
  <si>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</si>
  <si>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</si>
  <si>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</si>
  <si>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</si>
  <si>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</si>
  <si>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</si>
  <si>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</si>
  <si>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</si>
  <si>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</si>
  <si>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FERTILIZANTES</t>
  </si>
  <si>
    <t>FUNGICIDAS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</si>
  <si>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</si>
  <si>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</si>
  <si>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</si>
  <si>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</si>
  <si>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</si>
  <si>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</si>
  <si>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</si>
  <si>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</si>
  <si>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</si>
  <si>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</si>
  <si>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</si>
  <si>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Lib. B. O'Higgins</t>
  </si>
  <si>
    <t>Heladas, sequía</t>
  </si>
  <si>
    <t>kg</t>
  </si>
  <si>
    <t>lt</t>
  </si>
  <si>
    <t>Superfosfato triple</t>
  </si>
  <si>
    <t>RUBRO O CULTIVO</t>
  </si>
  <si>
    <t>NIVEL TECNOLÓGICO</t>
  </si>
  <si>
    <t>REGIÓN</t>
  </si>
  <si>
    <t>INGRESO ESPERADO, con IVA ($)</t>
  </si>
  <si>
    <t>AGENCIA DE ÁREA</t>
  </si>
  <si>
    <t>COSTOS DIRECTOS DE PRODUCCIÓN POR HECTÁREA (INCLUYE IVA)</t>
  </si>
  <si>
    <t>Época (Mes)</t>
  </si>
  <si>
    <t>Unidad (Kg/l/u)</t>
  </si>
  <si>
    <t>Cantidad (Kg/l/u)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</si>
  <si>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</si>
  <si>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</si>
  <si>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</si>
  <si>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</si>
  <si>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</si>
  <si>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</si>
  <si>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</si>
  <si>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</si>
  <si>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</si>
  <si>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</si>
  <si>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</si>
  <si>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</si>
  <si>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</si>
  <si>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</si>
  <si>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</si>
  <si>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</si>
  <si>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RENDIMIENTO (fardos/Há.)</t>
  </si>
  <si>
    <t>PRECIO ESPERADO ($/fardos)</t>
  </si>
  <si>
    <t>ESCENARIOS COSTO UNITARIO  ($/fardos)</t>
  </si>
  <si>
    <t>Rendimiento (fardos/hà)</t>
  </si>
  <si>
    <t>N/A</t>
  </si>
  <si>
    <t>Oct. - Marzo</t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</si>
  <si>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</t>
    </r>
  </si>
  <si>
    <r>
      <rPr>
        <b/>
        <u/>
        <sz val="9"/>
        <color indexed="8"/>
        <rFont val="Calibri"/>
        <family val="2"/>
      </rPr>
      <t>Notas</t>
    </r>
    <r>
      <rPr>
        <b/>
        <sz val="9"/>
        <color indexed="8"/>
        <rFont val="Calibri"/>
        <family val="2"/>
      </rPr>
      <t>:</t>
    </r>
  </si>
  <si>
    <t>dic-Mar 22-23</t>
  </si>
  <si>
    <t>Diciembre-Marzo</t>
  </si>
  <si>
    <t>Manejo Fitosanitario</t>
  </si>
  <si>
    <t>Cosecha</t>
  </si>
  <si>
    <t>Muriato de Potasio</t>
  </si>
  <si>
    <t>KARATE ZEON</t>
  </si>
  <si>
    <t>Dic-Mar</t>
  </si>
  <si>
    <t>Lt</t>
  </si>
  <si>
    <t>Rango 480 SL</t>
  </si>
  <si>
    <t>Dic - Mar</t>
  </si>
  <si>
    <t>Farmon</t>
  </si>
  <si>
    <t>ESTABLECIMIENTO ALFALFA</t>
  </si>
  <si>
    <t>Subsolador</t>
  </si>
  <si>
    <t>Agosto</t>
  </si>
  <si>
    <t>Rastrajes</t>
  </si>
  <si>
    <t xml:space="preserve">Nivelación </t>
  </si>
  <si>
    <t>Siembra y apisonado</t>
  </si>
  <si>
    <t>Siega</t>
  </si>
  <si>
    <t>Rastrillado</t>
  </si>
  <si>
    <t>Enfardadura</t>
  </si>
  <si>
    <t>SEMILLA</t>
  </si>
  <si>
    <t>Semilla</t>
  </si>
  <si>
    <t>Pivot 100 SL</t>
  </si>
  <si>
    <t>Oct-Nov</t>
  </si>
  <si>
    <t>Costo unitario ($/fardo) (*)</t>
  </si>
  <si>
    <t>SEP/Marzo</t>
  </si>
  <si>
    <t>Baldrich 550 abc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</si>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</sst>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5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color indexed="8"/>
      <name val="Calibri"/>
      <family val="2"/>
    </font>
    <font>
      <b/>
      <sz val="9"/>
      <color rgb="FF000000"/>
      <name val="Calibri"/>
      <family val="2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  <font>
      <b/>
      <sz val="9"/>
      <color indexed="8"/>
      <name val="Calibri"/>
      <family val="2"/>
    </font>
    <font>
      <sz val="9"/>
      <color theme="1"/>
      <name val="Calibri"/>
      <family val="2"/>
    </font>
    <font>
      <u/>
      <sz val="9"/>
      <color indexed="8"/>
      <name val="Calibri"/>
      <family val="2"/>
    </font>
    <font>
      <b/>
      <u/>
      <sz val="9"/>
      <color indexed="8"/>
      <name val="Calibri"/>
      <family val="2"/>
    </font>
    <font>
      <b/>
      <sz val="9"/>
      <color theme="0"/>
      <name val="Calibri"/>
      <family val="2"/>
    </font>
    <font>
      <sz val="8"/>
      <color indexed="8"/>
      <name val="Arial Narrow"/>
      <family val="2"/>
    </font>
    <font>
      <b/>
      <sz val="10"/>
      <color indexed="9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9"/>
        <bgColor auto="1"/>
      </patternFill>
    </fill>
    <fill>
      <patternFill patternType="solid">
        <fgColor rgb="FFFF99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16">
    <xf numFmtId="0" fontId="0" fillId="0" borderId="0" xfId="0"/>
    <xf numFmtId="0" fontId="1" fillId="0" borderId="1" xfId="0" applyFont="1" applyFill="1" applyBorder="1" applyAlignment="1">
      <alignment horizontal="right" vertical="center" wrapText="1"/>
    </xf>
    <xf numFmtId="3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vertical="center"/>
    </xf>
    <xf numFmtId="17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3" fontId="1" fillId="0" borderId="1" xfId="1" applyNumberFormat="1" applyFont="1" applyFill="1" applyBorder="1" applyAlignment="1">
      <alignment horizontal="center" wrapText="1"/>
    </xf>
    <xf numFmtId="166" fontId="4" fillId="3" borderId="0" xfId="0" applyNumberFormat="1" applyFont="1" applyFill="1" applyBorder="1" applyAlignment="1">
      <alignment vertical="center"/>
    </xf>
    <xf numFmtId="166" fontId="8" fillId="3" borderId="0" xfId="0" applyNumberFormat="1" applyFont="1" applyFill="1" applyBorder="1" applyAlignment="1">
      <alignment vertical="center"/>
    </xf>
    <xf numFmtId="0" fontId="5" fillId="3" borderId="1" xfId="0" applyFont="1" applyFill="1" applyBorder="1" applyAlignment="1"/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vertical="center"/>
    </xf>
    <xf numFmtId="49" fontId="4" fillId="4" borderId="27" xfId="0" applyNumberFormat="1" applyFont="1" applyFill="1" applyBorder="1" applyAlignment="1">
      <alignment vertical="center"/>
    </xf>
    <xf numFmtId="0" fontId="3" fillId="0" borderId="27" xfId="0" applyFont="1" applyFill="1" applyBorder="1"/>
    <xf numFmtId="0" fontId="1" fillId="0" borderId="27" xfId="0" applyFont="1" applyFill="1" applyBorder="1" applyAlignment="1">
      <alignment wrapText="1"/>
    </xf>
    <xf numFmtId="0" fontId="1" fillId="0" borderId="27" xfId="0" applyFont="1" applyFill="1" applyBorder="1" applyAlignment="1">
      <alignment horizontal="center"/>
    </xf>
    <xf numFmtId="0" fontId="1" fillId="0" borderId="27" xfId="0" applyFont="1" applyFill="1" applyBorder="1"/>
    <xf numFmtId="3" fontId="1" fillId="0" borderId="27" xfId="1" applyNumberFormat="1" applyFont="1" applyFill="1" applyBorder="1"/>
    <xf numFmtId="3" fontId="1" fillId="0" borderId="27" xfId="1" applyNumberFormat="1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 wrapText="1"/>
    </xf>
    <xf numFmtId="3" fontId="1" fillId="0" borderId="27" xfId="1" applyNumberFormat="1" applyFont="1" applyFill="1" applyBorder="1" applyAlignment="1">
      <alignment horizontal="center" wrapText="1"/>
    </xf>
    <xf numFmtId="3" fontId="1" fillId="2" borderId="27" xfId="1" applyNumberFormat="1" applyFont="1" applyFill="1" applyBorder="1" applyAlignment="1">
      <alignment horizontal="center" wrapText="1"/>
    </xf>
    <xf numFmtId="3" fontId="1" fillId="0" borderId="27" xfId="2" applyNumberFormat="1" applyFont="1" applyFill="1" applyBorder="1" applyAlignment="1">
      <alignment horizontal="center"/>
    </xf>
    <xf numFmtId="0" fontId="4" fillId="4" borderId="27" xfId="0" applyFont="1" applyFill="1" applyBorder="1" applyAlignment="1">
      <alignment vertical="center"/>
    </xf>
    <xf numFmtId="0" fontId="3" fillId="6" borderId="27" xfId="0" applyFont="1" applyFill="1" applyBorder="1"/>
    <xf numFmtId="0" fontId="1" fillId="6" borderId="27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3" fontId="1" fillId="0" borderId="1" xfId="3" applyNumberFormat="1" applyFont="1" applyFill="1" applyBorder="1" applyAlignment="1">
      <alignment horizontal="center" wrapText="1"/>
    </xf>
    <xf numFmtId="0" fontId="1" fillId="0" borderId="1" xfId="0" applyFont="1" applyBorder="1"/>
    <xf numFmtId="0" fontId="1" fillId="0" borderId="0" xfId="0" applyFont="1" applyFill="1" applyBorder="1" applyAlignment="1">
      <alignment vertical="center"/>
    </xf>
    <xf numFmtId="0" fontId="9" fillId="0" borderId="0" xfId="0" applyFont="1" applyFill="1" applyBorder="1"/>
    <xf numFmtId="49" fontId="5" fillId="3" borderId="1" xfId="0" applyNumberFormat="1" applyFont="1" applyFill="1" applyBorder="1" applyAlignment="1">
      <alignment vertical="center" wrapText="1"/>
    </xf>
    <xf numFmtId="49" fontId="5" fillId="3" borderId="27" xfId="0" applyNumberFormat="1" applyFont="1" applyFill="1" applyBorder="1" applyAlignment="1">
      <alignment wrapText="1"/>
    </xf>
    <xf numFmtId="49" fontId="5" fillId="3" borderId="27" xfId="0" applyNumberFormat="1" applyFont="1" applyFill="1" applyBorder="1" applyAlignment="1">
      <alignment horizontal="center"/>
    </xf>
    <xf numFmtId="3" fontId="5" fillId="3" borderId="27" xfId="0" applyNumberFormat="1" applyFont="1" applyFill="1" applyBorder="1" applyAlignment="1"/>
    <xf numFmtId="49" fontId="5" fillId="3" borderId="27" xfId="0" applyNumberFormat="1" applyFont="1" applyFill="1" applyBorder="1" applyAlignment="1">
      <alignment horizontal="center" wrapText="1"/>
    </xf>
    <xf numFmtId="165" fontId="5" fillId="3" borderId="27" xfId="0" applyNumberFormat="1" applyFont="1" applyFill="1" applyBorder="1" applyAlignment="1"/>
    <xf numFmtId="49" fontId="9" fillId="3" borderId="0" xfId="0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49" fontId="8" fillId="3" borderId="3" xfId="0" applyNumberFormat="1" applyFont="1" applyFill="1" applyBorder="1" applyAlignment="1">
      <alignment vertical="center"/>
    </xf>
    <xf numFmtId="0" fontId="5" fillId="3" borderId="4" xfId="0" applyFont="1" applyFill="1" applyBorder="1" applyAlignment="1"/>
    <xf numFmtId="49" fontId="5" fillId="3" borderId="6" xfId="0" applyNumberFormat="1" applyFont="1" applyFill="1" applyBorder="1" applyAlignment="1">
      <alignment vertical="center"/>
    </xf>
    <xf numFmtId="0" fontId="5" fillId="3" borderId="0" xfId="0" applyFont="1" applyFill="1" applyBorder="1" applyAlignment="1"/>
    <xf numFmtId="49" fontId="5" fillId="3" borderId="8" xfId="0" applyNumberFormat="1" applyFont="1" applyFill="1" applyBorder="1" applyAlignment="1">
      <alignment vertical="center"/>
    </xf>
    <xf numFmtId="0" fontId="5" fillId="3" borderId="9" xfId="0" applyFont="1" applyFill="1" applyBorder="1" applyAlignment="1"/>
    <xf numFmtId="0" fontId="5" fillId="3" borderId="0" xfId="0" applyFont="1" applyFill="1" applyBorder="1" applyAlignment="1">
      <alignment vertical="center"/>
    </xf>
    <xf numFmtId="0" fontId="5" fillId="4" borderId="13" xfId="0" applyFont="1" applyFill="1" applyBorder="1" applyAlignment="1"/>
    <xf numFmtId="0" fontId="5" fillId="0" borderId="0" xfId="0" applyFont="1" applyFill="1" applyBorder="1" applyAlignment="1"/>
    <xf numFmtId="49" fontId="8" fillId="5" borderId="14" xfId="0" applyNumberFormat="1" applyFont="1" applyFill="1" applyBorder="1" applyAlignment="1">
      <alignment vertical="center"/>
    </xf>
    <xf numFmtId="49" fontId="8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/>
    <xf numFmtId="49" fontId="8" fillId="3" borderId="17" xfId="0" applyNumberFormat="1" applyFont="1" applyFill="1" applyBorder="1" applyAlignment="1">
      <alignment vertical="center"/>
    </xf>
    <xf numFmtId="3" fontId="8" fillId="3" borderId="2" xfId="0" applyNumberFormat="1" applyFont="1" applyFill="1" applyBorder="1" applyAlignment="1">
      <alignment vertical="center"/>
    </xf>
    <xf numFmtId="9" fontId="5" fillId="3" borderId="18" xfId="0" applyNumberFormat="1" applyFont="1" applyFill="1" applyBorder="1" applyAlignment="1"/>
    <xf numFmtId="167" fontId="8" fillId="3" borderId="2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8" fillId="5" borderId="19" xfId="0" applyNumberFormat="1" applyFont="1" applyFill="1" applyBorder="1" applyAlignment="1">
      <alignment vertical="center"/>
    </xf>
    <xf numFmtId="167" fontId="8" fillId="5" borderId="20" xfId="0" applyNumberFormat="1" applyFont="1" applyFill="1" applyBorder="1" applyAlignment="1">
      <alignment vertical="center"/>
    </xf>
    <xf numFmtId="9" fontId="8" fillId="5" borderId="21" xfId="0" applyNumberFormat="1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4" fillId="4" borderId="22" xfId="0" applyFont="1" applyFill="1" applyBorder="1" applyAlignment="1">
      <alignment vertical="center"/>
    </xf>
    <xf numFmtId="49" fontId="12" fillId="4" borderId="0" xfId="0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4" fillId="4" borderId="23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49" fontId="8" fillId="5" borderId="24" xfId="0" applyNumberFormat="1" applyFont="1" applyFill="1" applyBorder="1" applyAlignment="1">
      <alignment vertical="center"/>
    </xf>
    <xf numFmtId="0" fontId="8" fillId="5" borderId="25" xfId="0" applyNumberFormat="1" applyFont="1" applyFill="1" applyBorder="1" applyAlignment="1">
      <alignment vertical="center"/>
    </xf>
    <xf numFmtId="0" fontId="8" fillId="5" borderId="26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67" fontId="8" fillId="5" borderId="21" xfId="0" applyNumberFormat="1" applyFont="1" applyFill="1" applyBorder="1" applyAlignment="1">
      <alignment vertical="center"/>
    </xf>
    <xf numFmtId="49" fontId="5" fillId="3" borderId="0" xfId="0" applyNumberFormat="1" applyFont="1" applyFill="1" applyBorder="1" applyAlignment="1">
      <alignment vertical="center"/>
    </xf>
    <xf numFmtId="49" fontId="4" fillId="7" borderId="1" xfId="0" applyNumberFormat="1" applyFont="1" applyFill="1" applyBorder="1" applyAlignment="1">
      <alignment vertical="center" wrapText="1"/>
    </xf>
    <xf numFmtId="49" fontId="4" fillId="7" borderId="1" xfId="0" applyNumberFormat="1" applyFont="1" applyFill="1" applyBorder="1" applyAlignment="1">
      <alignment horizontal="center" vertical="center" wrapText="1"/>
    </xf>
    <xf numFmtId="49" fontId="6" fillId="7" borderId="1" xfId="0" applyNumberFormat="1" applyFont="1" applyFill="1" applyBorder="1" applyAlignment="1">
      <alignment vertical="center"/>
    </xf>
    <xf numFmtId="0" fontId="6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vertical="center"/>
    </xf>
    <xf numFmtId="3" fontId="6" fillId="7" borderId="1" xfId="0" applyNumberFormat="1" applyFont="1" applyFill="1" applyBorder="1" applyAlignment="1">
      <alignment vertical="center"/>
    </xf>
    <xf numFmtId="49" fontId="4" fillId="7" borderId="1" xfId="0" applyNumberFormat="1" applyFont="1" applyFill="1" applyBorder="1" applyAlignment="1">
      <alignment horizontal="center" vertical="center"/>
    </xf>
    <xf numFmtId="49" fontId="4" fillId="7" borderId="27" xfId="0" applyNumberFormat="1" applyFont="1" applyFill="1" applyBorder="1" applyAlignment="1">
      <alignment horizontal="center" vertical="center"/>
    </xf>
    <xf numFmtId="49" fontId="4" fillId="7" borderId="27" xfId="0" applyNumberFormat="1" applyFont="1" applyFill="1" applyBorder="1" applyAlignment="1">
      <alignment horizontal="center" vertical="center" wrapText="1"/>
    </xf>
    <xf numFmtId="49" fontId="6" fillId="7" borderId="27" xfId="0" applyNumberFormat="1" applyFont="1" applyFill="1" applyBorder="1" applyAlignment="1">
      <alignment vertical="center"/>
    </xf>
    <xf numFmtId="0" fontId="6" fillId="7" borderId="27" xfId="0" applyFont="1" applyFill="1" applyBorder="1" applyAlignment="1">
      <alignment horizontal="center" vertical="center"/>
    </xf>
    <xf numFmtId="0" fontId="6" fillId="7" borderId="27" xfId="0" applyFont="1" applyFill="1" applyBorder="1" applyAlignment="1">
      <alignment vertical="center"/>
    </xf>
    <xf numFmtId="3" fontId="6" fillId="7" borderId="27" xfId="0" applyNumberFormat="1" applyFont="1" applyFill="1" applyBorder="1" applyAlignment="1">
      <alignment vertical="center"/>
    </xf>
    <xf numFmtId="49" fontId="4" fillId="7" borderId="27" xfId="0" applyNumberFormat="1" applyFont="1" applyFill="1" applyBorder="1" applyAlignment="1">
      <alignment vertical="center"/>
    </xf>
    <xf numFmtId="0" fontId="4" fillId="7" borderId="27" xfId="0" applyFont="1" applyFill="1" applyBorder="1" applyAlignment="1">
      <alignment vertical="center"/>
    </xf>
    <xf numFmtId="166" fontId="4" fillId="3" borderId="5" xfId="0" applyNumberFormat="1" applyFont="1" applyFill="1" applyBorder="1" applyAlignment="1">
      <alignment vertical="center"/>
    </xf>
    <xf numFmtId="166" fontId="4" fillId="3" borderId="7" xfId="0" applyNumberFormat="1" applyFont="1" applyFill="1" applyBorder="1" applyAlignment="1">
      <alignment vertical="center"/>
    </xf>
    <xf numFmtId="166" fontId="4" fillId="3" borderId="10" xfId="0" applyNumberFormat="1" applyFont="1" applyFill="1" applyBorder="1" applyAlignment="1">
      <alignment vertical="center"/>
    </xf>
    <xf numFmtId="0" fontId="1" fillId="6" borderId="27" xfId="0" applyFont="1" applyFill="1" applyBorder="1"/>
    <xf numFmtId="0" fontId="1" fillId="0" borderId="27" xfId="0" applyFont="1" applyBorder="1" applyAlignment="1">
      <alignment wrapText="1"/>
    </xf>
    <xf numFmtId="0" fontId="1" fillId="0" borderId="27" xfId="0" applyFont="1" applyBorder="1" applyAlignment="1">
      <alignment horizontal="center" wrapText="1"/>
    </xf>
    <xf numFmtId="3" fontId="1" fillId="0" borderId="27" xfId="3" applyNumberFormat="1" applyFont="1" applyFill="1" applyBorder="1" applyAlignment="1">
      <alignment horizontal="center" wrapText="1"/>
    </xf>
    <xf numFmtId="49" fontId="5" fillId="3" borderId="1" xfId="0" applyNumberFormat="1" applyFont="1" applyFill="1" applyBorder="1" applyAlignment="1"/>
    <xf numFmtId="0" fontId="5" fillId="3" borderId="1" xfId="0" applyFont="1" applyFill="1" applyBorder="1" applyAlignment="1"/>
    <xf numFmtId="49" fontId="7" fillId="7" borderId="2" xfId="0" applyNumberFormat="1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49" fontId="12" fillId="4" borderId="11" xfId="0" applyNumberFormat="1" applyFont="1" applyFill="1" applyBorder="1" applyAlignment="1">
      <alignment vertical="center"/>
    </xf>
    <xf numFmtId="0" fontId="12" fillId="4" borderId="12" xfId="0" applyFont="1" applyFill="1" applyBorder="1" applyAlignment="1">
      <alignment vertical="center"/>
    </xf>
    <xf numFmtId="49" fontId="6" fillId="7" borderId="1" xfId="0" applyNumberFormat="1" applyFont="1" applyFill="1" applyBorder="1" applyAlignment="1">
      <alignment wrapText="1"/>
    </xf>
    <xf numFmtId="0" fontId="6" fillId="7" borderId="1" xfId="0" applyFont="1" applyFill="1" applyBorder="1" applyAlignment="1">
      <alignment wrapText="1"/>
    </xf>
    <xf numFmtId="49" fontId="13" fillId="3" borderId="2" xfId="0" applyNumberFormat="1" applyFont="1" applyFill="1" applyBorder="1" applyAlignment="1">
      <alignment wrapText="1"/>
    </xf>
    <xf numFmtId="0" fontId="13" fillId="3" borderId="2" xfId="0" applyFont="1" applyFill="1" applyBorder="1" applyAlignment="1">
      <alignment wrapText="1"/>
    </xf>
    <xf numFmtId="49" fontId="5" fillId="3" borderId="28" xfId="0" applyNumberFormat="1" applyFont="1" applyFill="1" applyBorder="1" applyAlignment="1">
      <alignment wrapText="1"/>
    </xf>
    <xf numFmtId="49" fontId="5" fillId="3" borderId="29" xfId="0" applyNumberFormat="1" applyFont="1" applyFill="1" applyBorder="1" applyAlignment="1">
      <alignment wrapText="1"/>
    </xf>
    <xf numFmtId="49" fontId="5" fillId="3" borderId="1" xfId="0" applyNumberFormat="1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49" fontId="5" fillId="3" borderId="28" xfId="0" applyNumberFormat="1" applyFont="1" applyFill="1" applyBorder="1" applyAlignment="1">
      <alignment horizontal="left" wrapText="1"/>
    </xf>
    <xf numFmtId="49" fontId="5" fillId="3" borderId="29" xfId="0" applyNumberFormat="1" applyFont="1" applyFill="1" applyBorder="1" applyAlignment="1">
      <alignment horizontal="left" wrapText="1"/>
    </xf>
    <xf numFmtId="166" fontId="14" fillId="4" borderId="27" xfId="0" applyNumberFormat="1" applyFont="1" applyFill="1" applyBorder="1" applyAlignment="1">
      <alignment vertical="center"/>
    </xf>
    <xf numFmtId="166" fontId="14" fillId="7" borderId="27" xfId="0" applyNumberFormat="1" applyFont="1" applyFill="1" applyBorder="1" applyAlignment="1">
      <alignment vertical="center"/>
    </xf>
  </cellXfs>
  <cellStyles count="4">
    <cellStyle name="Millares 3" xfId="2"/>
    <cellStyle name="Millares 5" xfId="3"/>
    <cellStyle name="Millares_Hoja3" xfId="1"/>
    <cellStyle name="Normal" xfId="0" builtinId="0"/>
  </cellStyles>
  <dxfs count="0"/>
  <tableStyles count="0" defaultTableStyle="TableStyleMedium2" defaultPivotStyle="PivotStyleLight16"/>
  <colors>
    <mruColors>
      <color rgb="FF009999"/>
      <color rgb="FFFF9900"/>
      <color rgb="FFCC6600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0</xdr:rowOff>
    </xdr:from>
    <xdr:to>
      <xdr:col>6</xdr:col>
      <xdr:colOff>995309</xdr:colOff>
      <xdr:row>7</xdr:row>
      <xdr:rowOff>16543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0"/>
          <a:ext cx="5904109" cy="1290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92"/>
  <sheetViews>
    <sheetView tabSelected="1" zoomScale="178" zoomScaleNormal="178" workbookViewId="0">
      <selection activeCell="A2" sqref="A2:G92"/>
    </sheetView>
  </sheetViews>
  <sheetFormatPr baseColWidth="10" defaultRowHeight="14.25" customHeight="1" x14ac:dyDescent="0.2"/>
  <cols>
    <col min="1" max="1" width="6.7109375" style="34" customWidth="1"/>
    <col min="2" max="2" width="18.85546875" style="34" customWidth="1"/>
    <col min="3" max="3" width="20.5703125" style="34" customWidth="1"/>
    <col min="4" max="6" width="11.42578125" style="34"/>
    <col min="7" max="7" width="15.5703125" style="34" customWidth="1"/>
    <col min="8" max="16384" width="11.42578125" style="34"/>
  </cols>
  <sheetData>
    <row r="2" spans="1:7" ht="14.25" customHeight="1" x14ac:dyDescent="0.2">
      <c r="A2" s="33"/>
    </row>
    <row r="3" spans="1:7" ht="14.25" customHeight="1" x14ac:dyDescent="0.2">
      <c r="A3" s="33"/>
    </row>
    <row r="4" spans="1:7" ht="14.25" customHeight="1" x14ac:dyDescent="0.2">
      <c r="A4" s="33"/>
    </row>
    <row r="5" spans="1:7" ht="14.25" customHeight="1" x14ac:dyDescent="0.2">
      <c r="A5" s="33"/>
    </row>
    <row r="6" spans="1:7" ht="14.25" customHeight="1" x14ac:dyDescent="0.2">
      <c r="A6" s="33"/>
    </row>
    <row r="7" spans="1:7" ht="14.25" customHeight="1" x14ac:dyDescent="0.2">
      <c r="A7" s="33"/>
    </row>
    <row r="8" spans="1:7" ht="14.25" customHeight="1" x14ac:dyDescent="0.2">
      <c r="A8" s="33"/>
    </row>
    <row r="9" spans="1:7" ht="14.25" customHeight="1" x14ac:dyDescent="0.2">
      <c r="A9" s="33"/>
      <c r="B9" s="76" t="s">
        <v>44</v>
      </c>
      <c r="C9" s="1" t="s">
        <v>88</v>
      </c>
      <c r="D9" s="11"/>
      <c r="E9" s="104" t="s">
        <v>69</v>
      </c>
      <c r="F9" s="105"/>
      <c r="G9" s="2">
        <v>800</v>
      </c>
    </row>
    <row r="10" spans="1:7" ht="14.25" customHeight="1" x14ac:dyDescent="0.25">
      <c r="A10" s="33"/>
      <c r="B10" s="35" t="s">
        <v>0</v>
      </c>
      <c r="C10" s="3" t="s">
        <v>103</v>
      </c>
      <c r="D10" s="11"/>
      <c r="E10" s="106" t="s">
        <v>1</v>
      </c>
      <c r="F10" s="107"/>
      <c r="G10" s="5" t="s">
        <v>77</v>
      </c>
    </row>
    <row r="11" spans="1:7" ht="14.25" customHeight="1" x14ac:dyDescent="0.2">
      <c r="A11" s="33"/>
      <c r="B11" s="35" t="s">
        <v>45</v>
      </c>
      <c r="C11" s="3" t="s">
        <v>2</v>
      </c>
      <c r="D11" s="11"/>
      <c r="E11" s="108" t="s">
        <v>70</v>
      </c>
      <c r="F11" s="109"/>
      <c r="G11" s="3">
        <v>5500</v>
      </c>
    </row>
    <row r="12" spans="1:7" ht="24" customHeight="1" x14ac:dyDescent="0.2">
      <c r="A12" s="33"/>
      <c r="B12" s="35" t="s">
        <v>46</v>
      </c>
      <c r="C12" s="3" t="s">
        <v>39</v>
      </c>
      <c r="D12" s="11"/>
      <c r="E12" s="112" t="s">
        <v>47</v>
      </c>
      <c r="F12" s="113"/>
      <c r="G12" s="4">
        <f>+G9*G11</f>
        <v>4400000</v>
      </c>
    </row>
    <row r="13" spans="1:7" ht="14.25" customHeight="1" x14ac:dyDescent="0.2">
      <c r="A13" s="33"/>
      <c r="B13" s="35" t="s">
        <v>48</v>
      </c>
      <c r="C13" s="3" t="s">
        <v>3</v>
      </c>
      <c r="D13" s="11"/>
      <c r="E13" s="110" t="s">
        <v>4</v>
      </c>
      <c r="F13" s="111"/>
      <c r="G13" s="3" t="s">
        <v>5</v>
      </c>
    </row>
    <row r="14" spans="1:7" ht="14.25" customHeight="1" x14ac:dyDescent="0.2">
      <c r="A14" s="33"/>
      <c r="B14" s="35" t="s">
        <v>6</v>
      </c>
      <c r="C14" s="1" t="s">
        <v>3</v>
      </c>
      <c r="D14" s="11"/>
      <c r="E14" s="110" t="s">
        <v>7</v>
      </c>
      <c r="F14" s="111"/>
      <c r="G14" s="3" t="s">
        <v>78</v>
      </c>
    </row>
    <row r="15" spans="1:7" ht="14.25" customHeight="1" x14ac:dyDescent="0.2">
      <c r="A15" s="33"/>
      <c r="B15" s="35" t="s">
        <v>8</v>
      </c>
      <c r="C15" s="5" t="s">
        <v>104</v>
      </c>
      <c r="D15" s="11"/>
      <c r="E15" s="98" t="s">
        <v>9</v>
      </c>
      <c r="F15" s="99"/>
      <c r="G15" s="3" t="s">
        <v>40</v>
      </c>
    </row>
    <row r="16" spans="1:7" ht="14.25" customHeight="1" x14ac:dyDescent="0.2">
      <c r="A16" s="33"/>
    </row>
    <row r="17" spans="1:7" ht="14.25" customHeight="1" x14ac:dyDescent="0.2">
      <c r="A17" s="33"/>
      <c r="B17" s="100" t="s">
        <v>49</v>
      </c>
      <c r="C17" s="101"/>
      <c r="D17" s="101"/>
      <c r="E17" s="101"/>
      <c r="F17" s="101"/>
      <c r="G17" s="101"/>
    </row>
    <row r="18" spans="1:7" ht="14.25" customHeight="1" x14ac:dyDescent="0.2">
      <c r="A18" s="33"/>
    </row>
    <row r="19" spans="1:7" ht="14.25" customHeight="1" x14ac:dyDescent="0.2">
      <c r="A19" s="33"/>
      <c r="B19" s="15" t="s">
        <v>10</v>
      </c>
    </row>
    <row r="20" spans="1:7" ht="24" x14ac:dyDescent="0.2">
      <c r="A20" s="33"/>
      <c r="B20" s="77" t="s">
        <v>11</v>
      </c>
      <c r="C20" s="77" t="s">
        <v>12</v>
      </c>
      <c r="D20" s="77" t="s">
        <v>13</v>
      </c>
      <c r="E20" s="77" t="s">
        <v>50</v>
      </c>
      <c r="F20" s="77" t="s">
        <v>14</v>
      </c>
      <c r="G20" s="77" t="s">
        <v>15</v>
      </c>
    </row>
    <row r="21" spans="1:7" ht="14.25" customHeight="1" x14ac:dyDescent="0.2">
      <c r="A21" s="33"/>
      <c r="B21" s="32" t="s">
        <v>16</v>
      </c>
      <c r="C21" s="30" t="s">
        <v>17</v>
      </c>
      <c r="D21" s="30">
        <v>9</v>
      </c>
      <c r="E21" s="30" t="s">
        <v>102</v>
      </c>
      <c r="F21" s="8">
        <v>20000</v>
      </c>
      <c r="G21" s="31">
        <f t="shared" ref="G21:G22" si="0">D21*F21</f>
        <v>180000</v>
      </c>
    </row>
    <row r="22" spans="1:7" ht="14.25" customHeight="1" x14ac:dyDescent="0.2">
      <c r="A22" s="33"/>
      <c r="B22" s="29" t="s">
        <v>79</v>
      </c>
      <c r="C22" s="30" t="s">
        <v>17</v>
      </c>
      <c r="D22" s="30">
        <v>2</v>
      </c>
      <c r="E22" s="30" t="s">
        <v>74</v>
      </c>
      <c r="F22" s="8">
        <v>20000</v>
      </c>
      <c r="G22" s="31">
        <f t="shared" si="0"/>
        <v>40000</v>
      </c>
    </row>
    <row r="23" spans="1:7" ht="14.25" customHeight="1" x14ac:dyDescent="0.2">
      <c r="A23" s="33"/>
      <c r="B23" s="6" t="s">
        <v>80</v>
      </c>
      <c r="C23" s="7" t="s">
        <v>17</v>
      </c>
      <c r="D23" s="7">
        <v>5</v>
      </c>
      <c r="E23" s="30" t="s">
        <v>74</v>
      </c>
      <c r="F23" s="8">
        <v>20000</v>
      </c>
      <c r="G23" s="31">
        <v>200000</v>
      </c>
    </row>
    <row r="24" spans="1:7" ht="14.25" customHeight="1" x14ac:dyDescent="0.2">
      <c r="A24" s="33"/>
      <c r="B24" s="78" t="s">
        <v>18</v>
      </c>
      <c r="C24" s="79"/>
      <c r="D24" s="79"/>
      <c r="E24" s="79"/>
      <c r="F24" s="80"/>
      <c r="G24" s="81">
        <f>SUM(G21:G23)</f>
        <v>420000</v>
      </c>
    </row>
    <row r="25" spans="1:7" ht="14.25" customHeight="1" x14ac:dyDescent="0.2">
      <c r="A25" s="33"/>
    </row>
    <row r="26" spans="1:7" ht="14.25" customHeight="1" x14ac:dyDescent="0.2">
      <c r="A26" s="33"/>
      <c r="B26" s="15" t="s">
        <v>19</v>
      </c>
    </row>
    <row r="27" spans="1:7" ht="24" x14ac:dyDescent="0.2">
      <c r="A27" s="33"/>
      <c r="B27" s="82" t="s">
        <v>11</v>
      </c>
      <c r="C27" s="77" t="s">
        <v>12</v>
      </c>
      <c r="D27" s="77" t="s">
        <v>13</v>
      </c>
      <c r="E27" s="82" t="s">
        <v>50</v>
      </c>
      <c r="F27" s="77" t="s">
        <v>14</v>
      </c>
      <c r="G27" s="82" t="s">
        <v>15</v>
      </c>
    </row>
    <row r="28" spans="1:7" ht="14.25" customHeight="1" x14ac:dyDescent="0.2">
      <c r="A28" s="33"/>
      <c r="B28" s="12" t="s">
        <v>73</v>
      </c>
      <c r="C28" s="13" t="s">
        <v>73</v>
      </c>
      <c r="D28" s="13">
        <v>0</v>
      </c>
      <c r="E28" s="13">
        <v>0</v>
      </c>
      <c r="F28" s="14">
        <v>0</v>
      </c>
      <c r="G28" s="14">
        <v>0</v>
      </c>
    </row>
    <row r="29" spans="1:7" ht="14.25" customHeight="1" x14ac:dyDescent="0.2">
      <c r="A29" s="33"/>
      <c r="B29" s="78" t="s">
        <v>20</v>
      </c>
      <c r="C29" s="79"/>
      <c r="D29" s="79"/>
      <c r="E29" s="79"/>
      <c r="F29" s="80"/>
      <c r="G29" s="81">
        <f>SUM(G28)</f>
        <v>0</v>
      </c>
    </row>
    <row r="30" spans="1:7" ht="14.25" customHeight="1" x14ac:dyDescent="0.2">
      <c r="A30" s="33"/>
    </row>
    <row r="31" spans="1:7" ht="14.25" customHeight="1" x14ac:dyDescent="0.2">
      <c r="A31" s="33"/>
      <c r="B31" s="15" t="s">
        <v>21</v>
      </c>
    </row>
    <row r="32" spans="1:7" ht="24" x14ac:dyDescent="0.2">
      <c r="A32" s="33"/>
      <c r="B32" s="83" t="s">
        <v>11</v>
      </c>
      <c r="C32" s="83" t="s">
        <v>12</v>
      </c>
      <c r="D32" s="83" t="s">
        <v>13</v>
      </c>
      <c r="E32" s="83" t="s">
        <v>50</v>
      </c>
      <c r="F32" s="84" t="s">
        <v>14</v>
      </c>
      <c r="G32" s="83" t="s">
        <v>15</v>
      </c>
    </row>
    <row r="33" spans="1:7" ht="14.25" customHeight="1" x14ac:dyDescent="0.2">
      <c r="A33" s="33"/>
      <c r="B33" s="29" t="s">
        <v>89</v>
      </c>
      <c r="C33" s="30" t="s">
        <v>22</v>
      </c>
      <c r="D33" s="30">
        <v>1</v>
      </c>
      <c r="E33" s="30" t="s">
        <v>90</v>
      </c>
      <c r="F33" s="31">
        <v>140000</v>
      </c>
      <c r="G33" s="25">
        <f t="shared" ref="G33:G38" si="1">D33*F33</f>
        <v>140000</v>
      </c>
    </row>
    <row r="34" spans="1:7" ht="14.25" customHeight="1" x14ac:dyDescent="0.2">
      <c r="A34" s="33"/>
      <c r="B34" s="95" t="s">
        <v>91</v>
      </c>
      <c r="C34" s="96" t="s">
        <v>22</v>
      </c>
      <c r="D34" s="96">
        <v>0.2</v>
      </c>
      <c r="E34" s="96" t="s">
        <v>90</v>
      </c>
      <c r="F34" s="97">
        <v>150000</v>
      </c>
      <c r="G34" s="25">
        <v>80000</v>
      </c>
    </row>
    <row r="35" spans="1:7" ht="14.25" customHeight="1" x14ac:dyDescent="0.2">
      <c r="A35" s="33"/>
      <c r="B35" s="95" t="s">
        <v>92</v>
      </c>
      <c r="C35" s="96" t="s">
        <v>22</v>
      </c>
      <c r="D35" s="96">
        <v>0.5</v>
      </c>
      <c r="E35" s="96" t="s">
        <v>90</v>
      </c>
      <c r="F35" s="97">
        <v>40000</v>
      </c>
      <c r="G35" s="25">
        <v>120000</v>
      </c>
    </row>
    <row r="36" spans="1:7" ht="14.25" customHeight="1" x14ac:dyDescent="0.2">
      <c r="A36" s="33"/>
      <c r="B36" s="95" t="s">
        <v>93</v>
      </c>
      <c r="C36" s="96" t="s">
        <v>22</v>
      </c>
      <c r="D36" s="96">
        <v>0.5</v>
      </c>
      <c r="E36" s="96" t="s">
        <v>90</v>
      </c>
      <c r="F36" s="97">
        <v>90000</v>
      </c>
      <c r="G36" s="25">
        <v>60000</v>
      </c>
    </row>
    <row r="37" spans="1:7" ht="14.25" customHeight="1" x14ac:dyDescent="0.2">
      <c r="A37" s="33"/>
      <c r="B37" s="95" t="s">
        <v>94</v>
      </c>
      <c r="C37" s="96" t="s">
        <v>22</v>
      </c>
      <c r="D37" s="96">
        <v>0.5</v>
      </c>
      <c r="E37" s="96" t="s">
        <v>83</v>
      </c>
      <c r="F37" s="97">
        <v>145000</v>
      </c>
      <c r="G37" s="25">
        <v>110000</v>
      </c>
    </row>
    <row r="38" spans="1:7" ht="14.25" customHeight="1" x14ac:dyDescent="0.2">
      <c r="A38" s="33"/>
      <c r="B38" s="95" t="s">
        <v>95</v>
      </c>
      <c r="C38" s="96" t="s">
        <v>22</v>
      </c>
      <c r="D38" s="96">
        <v>0.6</v>
      </c>
      <c r="E38" s="96" t="s">
        <v>83</v>
      </c>
      <c r="F38" s="97">
        <v>180000</v>
      </c>
      <c r="G38" s="25">
        <f t="shared" si="1"/>
        <v>108000</v>
      </c>
    </row>
    <row r="39" spans="1:7" ht="14.25" customHeight="1" x14ac:dyDescent="0.2">
      <c r="A39" s="33"/>
      <c r="B39" s="29" t="s">
        <v>96</v>
      </c>
      <c r="C39" s="30" t="s">
        <v>22</v>
      </c>
      <c r="D39" s="30">
        <v>1</v>
      </c>
      <c r="E39" s="30" t="s">
        <v>83</v>
      </c>
      <c r="F39" s="31">
        <v>830000</v>
      </c>
      <c r="G39" s="25">
        <v>902000</v>
      </c>
    </row>
    <row r="40" spans="1:7" ht="14.25" customHeight="1" x14ac:dyDescent="0.2">
      <c r="A40" s="33"/>
      <c r="B40" s="85" t="s">
        <v>23</v>
      </c>
      <c r="C40" s="86"/>
      <c r="D40" s="86"/>
      <c r="E40" s="86"/>
      <c r="F40" s="87"/>
      <c r="G40" s="88">
        <f>SUM(G33:G39)</f>
        <v>1520000</v>
      </c>
    </row>
    <row r="41" spans="1:7" ht="14.25" customHeight="1" x14ac:dyDescent="0.2">
      <c r="A41" s="33"/>
    </row>
    <row r="42" spans="1:7" ht="14.25" customHeight="1" x14ac:dyDescent="0.2">
      <c r="A42" s="33"/>
      <c r="B42" s="15" t="s">
        <v>24</v>
      </c>
    </row>
    <row r="43" spans="1:7" ht="24" x14ac:dyDescent="0.2">
      <c r="A43" s="33"/>
      <c r="B43" s="84" t="s">
        <v>25</v>
      </c>
      <c r="C43" s="84" t="s">
        <v>51</v>
      </c>
      <c r="D43" s="84" t="s">
        <v>52</v>
      </c>
      <c r="E43" s="84" t="s">
        <v>50</v>
      </c>
      <c r="F43" s="84" t="s">
        <v>14</v>
      </c>
      <c r="G43" s="84" t="s">
        <v>15</v>
      </c>
    </row>
    <row r="44" spans="1:7" ht="14.25" customHeight="1" x14ac:dyDescent="0.2">
      <c r="A44" s="33"/>
      <c r="B44" s="16" t="s">
        <v>97</v>
      </c>
      <c r="C44" s="18"/>
      <c r="D44" s="19"/>
      <c r="E44" s="19"/>
      <c r="F44" s="20"/>
      <c r="G44" s="21"/>
    </row>
    <row r="45" spans="1:7" ht="14.25" customHeight="1" x14ac:dyDescent="0.2">
      <c r="A45" s="33"/>
      <c r="B45" s="19" t="s">
        <v>98</v>
      </c>
      <c r="C45" s="18" t="s">
        <v>41</v>
      </c>
      <c r="D45" s="19">
        <v>30</v>
      </c>
      <c r="E45" s="22" t="s">
        <v>90</v>
      </c>
      <c r="F45" s="20">
        <v>11000</v>
      </c>
      <c r="G45" s="21">
        <f>+D45*F45</f>
        <v>330000</v>
      </c>
    </row>
    <row r="46" spans="1:7" ht="14.25" customHeight="1" x14ac:dyDescent="0.2">
      <c r="A46" s="33"/>
      <c r="B46" s="16" t="s">
        <v>26</v>
      </c>
      <c r="C46" s="18"/>
      <c r="D46" s="19"/>
      <c r="E46" s="19"/>
      <c r="F46" s="20"/>
      <c r="G46" s="21"/>
    </row>
    <row r="47" spans="1:7" ht="14.25" customHeight="1" x14ac:dyDescent="0.2">
      <c r="A47" s="33"/>
      <c r="B47" s="17" t="s">
        <v>43</v>
      </c>
      <c r="C47" s="18" t="s">
        <v>41</v>
      </c>
      <c r="D47" s="18">
        <v>200</v>
      </c>
      <c r="E47" s="22" t="s">
        <v>90</v>
      </c>
      <c r="F47" s="23">
        <v>950</v>
      </c>
      <c r="G47" s="21">
        <f>+D47*F47</f>
        <v>190000</v>
      </c>
    </row>
    <row r="48" spans="1:7" ht="14.25" customHeight="1" x14ac:dyDescent="0.2">
      <c r="A48" s="33"/>
      <c r="B48" s="17" t="s">
        <v>81</v>
      </c>
      <c r="C48" s="18" t="s">
        <v>41</v>
      </c>
      <c r="D48" s="18">
        <v>300</v>
      </c>
      <c r="E48" s="22" t="s">
        <v>90</v>
      </c>
      <c r="F48" s="23">
        <v>1476</v>
      </c>
      <c r="G48" s="21">
        <f t="shared" ref="G48" si="2">+D48*F48</f>
        <v>442800</v>
      </c>
    </row>
    <row r="49" spans="1:7" ht="14.25" customHeight="1" x14ac:dyDescent="0.2">
      <c r="A49" s="33"/>
      <c r="B49" s="16" t="s">
        <v>27</v>
      </c>
      <c r="C49" s="18"/>
      <c r="D49" s="18"/>
      <c r="E49" s="22"/>
      <c r="F49" s="23"/>
      <c r="G49" s="21"/>
    </row>
    <row r="50" spans="1:7" ht="14.25" customHeight="1" x14ac:dyDescent="0.2">
      <c r="A50" s="33"/>
      <c r="B50" s="27" t="s">
        <v>28</v>
      </c>
      <c r="C50" s="18"/>
      <c r="D50" s="18"/>
      <c r="E50" s="22"/>
      <c r="F50" s="23"/>
      <c r="G50" s="21"/>
    </row>
    <row r="51" spans="1:7" ht="14.25" customHeight="1" x14ac:dyDescent="0.2">
      <c r="A51" s="33"/>
      <c r="B51" s="94" t="s">
        <v>99</v>
      </c>
      <c r="C51" s="18" t="s">
        <v>84</v>
      </c>
      <c r="D51" s="18">
        <v>1</v>
      </c>
      <c r="E51" s="22" t="s">
        <v>100</v>
      </c>
      <c r="F51" s="23">
        <v>92000</v>
      </c>
      <c r="G51" s="21">
        <f t="shared" ref="G51:G53" si="3">+D51*F51</f>
        <v>92000</v>
      </c>
    </row>
    <row r="52" spans="1:7" ht="14.25" customHeight="1" x14ac:dyDescent="0.2">
      <c r="A52" s="33"/>
      <c r="B52" s="94" t="s">
        <v>85</v>
      </c>
      <c r="C52" s="18" t="s">
        <v>84</v>
      </c>
      <c r="D52" s="18">
        <v>2</v>
      </c>
      <c r="E52" s="22" t="s">
        <v>86</v>
      </c>
      <c r="F52" s="23">
        <v>4500</v>
      </c>
      <c r="G52" s="21">
        <f t="shared" si="3"/>
        <v>9000</v>
      </c>
    </row>
    <row r="53" spans="1:7" ht="14.25" customHeight="1" x14ac:dyDescent="0.2">
      <c r="A53" s="33"/>
      <c r="B53" s="94" t="s">
        <v>87</v>
      </c>
      <c r="C53" s="18" t="s">
        <v>84</v>
      </c>
      <c r="D53" s="18">
        <v>2</v>
      </c>
      <c r="E53" s="22" t="s">
        <v>86</v>
      </c>
      <c r="F53" s="23">
        <v>11000</v>
      </c>
      <c r="G53" s="21">
        <f t="shared" si="3"/>
        <v>22000</v>
      </c>
    </row>
    <row r="54" spans="1:7" ht="14.25" customHeight="1" x14ac:dyDescent="0.2">
      <c r="A54" s="33"/>
      <c r="B54" s="16" t="s">
        <v>29</v>
      </c>
      <c r="C54" s="18"/>
      <c r="D54" s="18"/>
      <c r="E54" s="22"/>
      <c r="F54" s="23"/>
      <c r="G54" s="21"/>
    </row>
    <row r="55" spans="1:7" ht="14.25" customHeight="1" x14ac:dyDescent="0.2">
      <c r="A55" s="33"/>
      <c r="B55" s="28" t="s">
        <v>82</v>
      </c>
      <c r="C55" s="18" t="s">
        <v>42</v>
      </c>
      <c r="D55" s="18">
        <v>1</v>
      </c>
      <c r="E55" s="22" t="s">
        <v>83</v>
      </c>
      <c r="F55" s="24">
        <v>35000</v>
      </c>
      <c r="G55" s="21">
        <f t="shared" ref="G55" si="4">+D55*F55</f>
        <v>35000</v>
      </c>
    </row>
    <row r="56" spans="1:7" ht="14.25" customHeight="1" x14ac:dyDescent="0.2">
      <c r="A56" s="33"/>
      <c r="B56" s="85" t="s">
        <v>30</v>
      </c>
      <c r="C56" s="86"/>
      <c r="D56" s="86"/>
      <c r="E56" s="86"/>
      <c r="F56" s="87"/>
      <c r="G56" s="88">
        <f>SUM(G44:G55)</f>
        <v>1120800</v>
      </c>
    </row>
    <row r="57" spans="1:7" ht="14.25" customHeight="1" x14ac:dyDescent="0.2">
      <c r="A57" s="33"/>
    </row>
    <row r="58" spans="1:7" ht="14.25" customHeight="1" x14ac:dyDescent="0.2">
      <c r="A58" s="33"/>
      <c r="B58" s="15" t="s">
        <v>31</v>
      </c>
    </row>
    <row r="59" spans="1:7" ht="24" x14ac:dyDescent="0.2">
      <c r="A59" s="33"/>
      <c r="B59" s="83" t="s">
        <v>32</v>
      </c>
      <c r="C59" s="84" t="s">
        <v>51</v>
      </c>
      <c r="D59" s="84" t="s">
        <v>52</v>
      </c>
      <c r="E59" s="83" t="s">
        <v>50</v>
      </c>
      <c r="F59" s="84" t="s">
        <v>14</v>
      </c>
      <c r="G59" s="83" t="s">
        <v>15</v>
      </c>
    </row>
    <row r="60" spans="1:7" ht="14.25" customHeight="1" x14ac:dyDescent="0.2">
      <c r="A60" s="33"/>
      <c r="B60" s="36"/>
      <c r="C60" s="37"/>
      <c r="D60" s="38"/>
      <c r="E60" s="39"/>
      <c r="F60" s="40"/>
      <c r="G60" s="38"/>
    </row>
    <row r="61" spans="1:7" ht="14.25" customHeight="1" x14ac:dyDescent="0.2">
      <c r="A61" s="33"/>
      <c r="B61" s="85" t="s">
        <v>33</v>
      </c>
      <c r="C61" s="86"/>
      <c r="D61" s="86"/>
      <c r="E61" s="86"/>
      <c r="F61" s="87"/>
      <c r="G61" s="88">
        <f>SUM(G60)</f>
        <v>0</v>
      </c>
    </row>
    <row r="62" spans="1:7" ht="14.25" customHeight="1" x14ac:dyDescent="0.2">
      <c r="A62" s="33"/>
    </row>
    <row r="63" spans="1:7" ht="14.25" customHeight="1" x14ac:dyDescent="0.2">
      <c r="A63" s="33"/>
      <c r="B63" s="15" t="s">
        <v>34</v>
      </c>
      <c r="C63" s="26"/>
      <c r="D63" s="26"/>
      <c r="E63" s="26"/>
      <c r="F63" s="26"/>
      <c r="G63" s="114">
        <f>G24+G29+G40+G56+G61</f>
        <v>3060800</v>
      </c>
    </row>
    <row r="64" spans="1:7" ht="14.25" customHeight="1" x14ac:dyDescent="0.2">
      <c r="A64" s="33"/>
      <c r="B64" s="89" t="s">
        <v>35</v>
      </c>
      <c r="C64" s="90"/>
      <c r="D64" s="90"/>
      <c r="E64" s="90"/>
      <c r="F64" s="90"/>
      <c r="G64" s="115">
        <f>G63*0.05</f>
        <v>153040</v>
      </c>
    </row>
    <row r="65" spans="1:7" ht="14.25" customHeight="1" x14ac:dyDescent="0.2">
      <c r="A65" s="33"/>
      <c r="B65" s="15" t="s">
        <v>36</v>
      </c>
      <c r="C65" s="26"/>
      <c r="D65" s="26"/>
      <c r="E65" s="26"/>
      <c r="F65" s="26"/>
      <c r="G65" s="114">
        <f>G64+G63</f>
        <v>3213840</v>
      </c>
    </row>
    <row r="66" spans="1:7" ht="14.25" customHeight="1" x14ac:dyDescent="0.2">
      <c r="A66" s="33"/>
      <c r="B66" s="89" t="s">
        <v>37</v>
      </c>
      <c r="C66" s="90"/>
      <c r="D66" s="90"/>
      <c r="E66" s="90"/>
      <c r="F66" s="90"/>
      <c r="G66" s="115">
        <f>G12</f>
        <v>4400000</v>
      </c>
    </row>
    <row r="67" spans="1:7" ht="14.25" customHeight="1" x14ac:dyDescent="0.2">
      <c r="A67" s="33"/>
      <c r="B67" s="15" t="s">
        <v>38</v>
      </c>
      <c r="C67" s="26"/>
      <c r="D67" s="26"/>
      <c r="E67" s="26"/>
      <c r="F67" s="26"/>
      <c r="G67" s="115">
        <f>G66-G65</f>
        <v>1186160</v>
      </c>
    </row>
    <row r="68" spans="1:7" ht="14.25" customHeight="1" x14ac:dyDescent="0.2">
      <c r="A68" s="33"/>
      <c r="B68" s="41" t="s">
        <v>75</v>
      </c>
      <c r="C68" s="42"/>
      <c r="D68" s="42"/>
      <c r="E68" s="42"/>
      <c r="F68" s="42"/>
      <c r="G68" s="9"/>
    </row>
    <row r="69" spans="1:7" ht="14.25" customHeight="1" thickBot="1" x14ac:dyDescent="0.25">
      <c r="A69" s="33"/>
      <c r="B69" s="43"/>
      <c r="C69" s="42"/>
      <c r="D69" s="42"/>
      <c r="E69" s="42"/>
      <c r="F69" s="42"/>
      <c r="G69" s="9"/>
    </row>
    <row r="70" spans="1:7" ht="14.25" customHeight="1" x14ac:dyDescent="0.2">
      <c r="A70" s="33"/>
      <c r="B70" s="44" t="s">
        <v>76</v>
      </c>
      <c r="C70" s="45"/>
      <c r="D70" s="45"/>
      <c r="E70" s="45"/>
      <c r="F70" s="45"/>
      <c r="G70" s="91"/>
    </row>
    <row r="71" spans="1:7" ht="14.25" customHeight="1" x14ac:dyDescent="0.2">
      <c r="A71" s="33"/>
      <c r="B71" s="46" t="s">
        <v>53</v>
      </c>
      <c r="C71" s="47"/>
      <c r="D71" s="47"/>
      <c r="E71" s="47"/>
      <c r="F71" s="47"/>
      <c r="G71" s="92"/>
    </row>
    <row r="72" spans="1:7" ht="14.25" customHeight="1" x14ac:dyDescent="0.2">
      <c r="B72" s="46" t="s">
        <v>54</v>
      </c>
      <c r="C72" s="47"/>
      <c r="D72" s="47"/>
      <c r="E72" s="47"/>
      <c r="F72" s="47"/>
      <c r="G72" s="92"/>
    </row>
    <row r="73" spans="1:7" ht="14.25" customHeight="1" x14ac:dyDescent="0.2">
      <c r="B73" s="46" t="s">
        <v>55</v>
      </c>
      <c r="C73" s="47"/>
      <c r="D73" s="47"/>
      <c r="E73" s="47"/>
      <c r="F73" s="47"/>
      <c r="G73" s="92"/>
    </row>
    <row r="74" spans="1:7" ht="14.25" customHeight="1" x14ac:dyDescent="0.2">
      <c r="B74" s="46" t="s">
        <v>56</v>
      </c>
      <c r="C74" s="47"/>
      <c r="D74" s="47"/>
      <c r="E74" s="47"/>
      <c r="F74" s="47"/>
      <c r="G74" s="92"/>
    </row>
    <row r="75" spans="1:7" ht="14.25" customHeight="1" x14ac:dyDescent="0.2">
      <c r="B75" s="46" t="s">
        <v>57</v>
      </c>
      <c r="C75" s="47"/>
      <c r="D75" s="47"/>
      <c r="E75" s="47"/>
      <c r="F75" s="47"/>
      <c r="G75" s="92"/>
    </row>
    <row r="76" spans="1:7" ht="14.25" customHeight="1" thickBot="1" x14ac:dyDescent="0.25">
      <c r="B76" s="48" t="s">
        <v>58</v>
      </c>
      <c r="C76" s="49"/>
      <c r="D76" s="49"/>
      <c r="E76" s="49"/>
      <c r="F76" s="49"/>
      <c r="G76" s="93"/>
    </row>
    <row r="77" spans="1:7" ht="14.25" customHeight="1" x14ac:dyDescent="0.2">
      <c r="B77" s="50"/>
      <c r="C77" s="47"/>
      <c r="D77" s="47"/>
      <c r="E77" s="47"/>
      <c r="F77" s="47"/>
      <c r="G77" s="9"/>
    </row>
    <row r="78" spans="1:7" ht="14.25" customHeight="1" thickBot="1" x14ac:dyDescent="0.25">
      <c r="B78" s="102" t="s">
        <v>59</v>
      </c>
      <c r="C78" s="103"/>
      <c r="D78" s="51"/>
      <c r="E78" s="52"/>
      <c r="F78" s="52"/>
      <c r="G78" s="9"/>
    </row>
    <row r="79" spans="1:7" ht="14.25" customHeight="1" x14ac:dyDescent="0.2">
      <c r="B79" s="53" t="s">
        <v>32</v>
      </c>
      <c r="C79" s="54" t="s">
        <v>60</v>
      </c>
      <c r="D79" s="55" t="s">
        <v>61</v>
      </c>
      <c r="E79" s="52"/>
      <c r="F79" s="52"/>
      <c r="G79" s="9"/>
    </row>
    <row r="80" spans="1:7" ht="14.25" customHeight="1" x14ac:dyDescent="0.2">
      <c r="B80" s="56" t="s">
        <v>62</v>
      </c>
      <c r="C80" s="57">
        <f>+G24</f>
        <v>420000</v>
      </c>
      <c r="D80" s="58">
        <f>(C80/C86)</f>
        <v>0.13068478829064298</v>
      </c>
      <c r="E80" s="52"/>
      <c r="F80" s="52"/>
      <c r="G80" s="9"/>
    </row>
    <row r="81" spans="2:7" ht="14.25" customHeight="1" x14ac:dyDescent="0.2">
      <c r="B81" s="56" t="s">
        <v>63</v>
      </c>
      <c r="C81" s="57">
        <f>+G29</f>
        <v>0</v>
      </c>
      <c r="D81" s="58">
        <v>0</v>
      </c>
      <c r="E81" s="52"/>
      <c r="F81" s="52"/>
      <c r="G81" s="9"/>
    </row>
    <row r="82" spans="2:7" ht="14.25" customHeight="1" x14ac:dyDescent="0.2">
      <c r="B82" s="56" t="s">
        <v>64</v>
      </c>
      <c r="C82" s="57">
        <f>+G40</f>
        <v>1520000</v>
      </c>
      <c r="D82" s="58">
        <f>(C82/C86)</f>
        <v>0.47295447190899359</v>
      </c>
      <c r="E82" s="52"/>
      <c r="F82" s="52"/>
      <c r="G82" s="9"/>
    </row>
    <row r="83" spans="2:7" ht="14.25" customHeight="1" x14ac:dyDescent="0.2">
      <c r="B83" s="56" t="s">
        <v>25</v>
      </c>
      <c r="C83" s="57">
        <f>+G56</f>
        <v>1120800</v>
      </c>
      <c r="D83" s="58">
        <f>(C83/C86)</f>
        <v>0.34874169218131579</v>
      </c>
      <c r="E83" s="52"/>
      <c r="F83" s="52"/>
      <c r="G83" s="9"/>
    </row>
    <row r="84" spans="2:7" ht="14.25" customHeight="1" x14ac:dyDescent="0.2">
      <c r="B84" s="56" t="s">
        <v>65</v>
      </c>
      <c r="C84" s="59">
        <f>+G61</f>
        <v>0</v>
      </c>
      <c r="D84" s="58">
        <f>(C84/C86)</f>
        <v>0</v>
      </c>
      <c r="E84" s="60"/>
      <c r="F84" s="60"/>
      <c r="G84" s="9"/>
    </row>
    <row r="85" spans="2:7" ht="14.25" customHeight="1" x14ac:dyDescent="0.2">
      <c r="B85" s="56" t="s">
        <v>66</v>
      </c>
      <c r="C85" s="59">
        <f>+G64</f>
        <v>153040</v>
      </c>
      <c r="D85" s="58">
        <f>(C85/C86)</f>
        <v>4.7619047619047616E-2</v>
      </c>
      <c r="E85" s="60"/>
      <c r="F85" s="60"/>
      <c r="G85" s="9"/>
    </row>
    <row r="86" spans="2:7" ht="14.25" customHeight="1" thickBot="1" x14ac:dyDescent="0.25">
      <c r="B86" s="61" t="s">
        <v>67</v>
      </c>
      <c r="C86" s="62">
        <f>SUM(C80:C85)</f>
        <v>3213840</v>
      </c>
      <c r="D86" s="63">
        <f>SUM(D80:D85)</f>
        <v>1</v>
      </c>
      <c r="E86" s="60"/>
      <c r="F86" s="60"/>
      <c r="G86" s="9"/>
    </row>
    <row r="87" spans="2:7" ht="14.25" customHeight="1" x14ac:dyDescent="0.2">
      <c r="B87" s="43"/>
      <c r="C87" s="42"/>
      <c r="D87" s="42"/>
      <c r="E87" s="42"/>
      <c r="F87" s="42"/>
      <c r="G87" s="9"/>
    </row>
    <row r="88" spans="2:7" ht="14.25" customHeight="1" x14ac:dyDescent="0.2">
      <c r="B88" s="64"/>
      <c r="C88" s="42"/>
      <c r="D88" s="42"/>
      <c r="E88" s="42"/>
      <c r="F88" s="42"/>
      <c r="G88" s="9"/>
    </row>
    <row r="89" spans="2:7" ht="14.25" customHeight="1" thickBot="1" x14ac:dyDescent="0.25">
      <c r="B89" s="65"/>
      <c r="C89" s="66" t="s">
        <v>71</v>
      </c>
      <c r="D89" s="67"/>
      <c r="E89" s="68"/>
      <c r="F89" s="69"/>
      <c r="G89" s="9"/>
    </row>
    <row r="90" spans="2:7" ht="14.25" customHeight="1" x14ac:dyDescent="0.2">
      <c r="B90" s="70" t="s">
        <v>72</v>
      </c>
      <c r="C90" s="71">
        <v>700</v>
      </c>
      <c r="D90" s="71">
        <v>800</v>
      </c>
      <c r="E90" s="72">
        <v>900</v>
      </c>
      <c r="F90" s="73"/>
      <c r="G90" s="10"/>
    </row>
    <row r="91" spans="2:7" ht="14.25" customHeight="1" thickBot="1" x14ac:dyDescent="0.25">
      <c r="B91" s="61" t="s">
        <v>101</v>
      </c>
      <c r="C91" s="62">
        <f>(G65/C90)</f>
        <v>4591.2</v>
      </c>
      <c r="D91" s="62">
        <f>(G65/D90)</f>
        <v>4017.3</v>
      </c>
      <c r="E91" s="74">
        <f>(G65/E90)</f>
        <v>3570.9333333333334</v>
      </c>
      <c r="F91" s="73"/>
      <c r="G91" s="10"/>
    </row>
    <row r="92" spans="2:7" ht="14.25" customHeight="1" x14ac:dyDescent="0.2">
      <c r="B92" s="75" t="s">
        <v>68</v>
      </c>
      <c r="C92" s="47"/>
      <c r="D92" s="47"/>
      <c r="E92" s="47"/>
      <c r="F92" s="47"/>
      <c r="G92" s="47"/>
    </row>
  </sheetData>
  <mergeCells count="9">
    <mergeCell ref="E15:F15"/>
    <mergeCell ref="B17:G17"/>
    <mergeCell ref="B78:C78"/>
    <mergeCell ref="E9:F9"/>
    <mergeCell ref="E10:F10"/>
    <mergeCell ref="E11:F11"/>
    <mergeCell ref="E13:F13"/>
    <mergeCell ref="E14:F14"/>
    <mergeCell ref="E12:F12"/>
  </mergeCells>
  <printOptions horizontalCentered="1"/>
  <pageMargins left="0.70866141732283472" right="0.70866141732283472" top="0.74803149606299213" bottom="0.74803149606299213" header="0.31496062992125984" footer="0.31496062992125984"/>
  <pageSetup paperSize="14" scale="93" fitToHeight="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Castillo Harry Osvaldo</dc:creator>
  <cp:lastModifiedBy>Perez Reyes Nora del Carmen</cp:lastModifiedBy>
  <cp:lastPrinted>2022-06-17T12:30:09Z</cp:lastPrinted>
  <dcterms:created xsi:type="dcterms:W3CDTF">2018-05-25T14:37:48Z</dcterms:created>
  <dcterms:modified xsi:type="dcterms:W3CDTF">2022-06-17T12:30:41Z</dcterms:modified>
</cp:coreProperties>
</file>