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perez\DOCUMENTOS\Nora\deptofin\FICHAS 2022\RANCAGUA 3\"/>
    </mc:Choice>
  </mc:AlternateContent>
  <bookViews>
    <workbookView xWindow="-120" yWindow="-120" windowWidth="20730" windowHeight="11160"/>
  </bookViews>
  <sheets>
    <sheet name="ALFALFA MANTENCION" sheetId="1" r:id="rId1"/>
  </sheets>
  <definedNames>
    <definedName name="_xlnm.Print_Area" localSheetId="0">'ALFALFA MANTENCION'!$B$2:$G$85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" l="1"/>
  <c r="G48" i="1" l="1"/>
  <c r="G47" i="1"/>
  <c r="G45" i="1"/>
  <c r="G43" i="1"/>
  <c r="G41" i="1"/>
  <c r="G40" i="1"/>
  <c r="G39" i="1"/>
  <c r="G33" i="1"/>
  <c r="G32" i="1"/>
  <c r="G31" i="1"/>
  <c r="G21" i="1"/>
  <c r="G22" i="1" s="1"/>
  <c r="G12" i="1"/>
  <c r="G34" i="1" l="1"/>
  <c r="G49" i="1"/>
  <c r="G53" i="1"/>
  <c r="G54" i="1" l="1"/>
  <c r="G56" i="1"/>
  <c r="D83" i="1" l="1"/>
  <c r="C75" i="1"/>
  <c r="C76" i="1" l="1"/>
  <c r="C77" i="1"/>
  <c r="C74" i="1" l="1"/>
  <c r="G59" i="1"/>
  <c r="G57" i="1" l="1"/>
  <c r="C78" i="1" s="1"/>
  <c r="G58" i="1" l="1"/>
  <c r="C79" i="1"/>
  <c r="D73" i="1" s="1"/>
  <c r="D84" i="1" l="1"/>
  <c r="C84" i="1"/>
  <c r="E84" i="1"/>
  <c r="G60" i="1"/>
  <c r="D78" i="1"/>
  <c r="D76" i="1"/>
  <c r="D77" i="1"/>
  <c r="D75" i="1"/>
  <c r="D79" i="1" l="1"/>
</calcChain>
</file>

<file path=xl/sharedStrings.xml><?xml version="1.0" encoding="utf-8"?>
<sst xmlns="http://schemas.openxmlformats.org/spreadsheetml/2006/main" count="138" uniqueCount="101">
  <si>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</si>
  <si>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</si>
  <si>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</si>
  <si>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</si>
  <si>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</si>
  <si>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</si>
  <si>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</si>
  <si>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</si>
  <si>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</si>
  <si>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</si>
  <si>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</si>
  <si>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</si>
  <si>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</si>
  <si>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</si>
  <si>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</si>
  <si>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</si>
  <si>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</si>
  <si>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</si>
  <si>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</si>
  <si>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</si>
  <si>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</si>
  <si>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</si>
  <si>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</si>
  <si>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</si>
  <si>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</si>
  <si>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</si>
  <si>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</si>
  <si>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</si>
  <si>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</si>
  <si>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</si>
  <si>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</si>
  <si>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</si>
  <si>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</si>
  <si>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</si>
  <si>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</si>
  <si>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</si>
  <si>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</si>
  <si>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</si>
  <si>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</si>
  <si>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</si>
  <si>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</si>
  <si>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</si>
  <si>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</si>
  <si>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</si>
  <si>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</si>
  <si>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</si>
  <si>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</si>
  <si>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</si>
  <si>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</si>
  <si>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</si>
  <si>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</si>
  <si>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</si>
  <si>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</si>
  <si>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</si>
  <si>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</si>
  <si>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</si>
  <si>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 xml:space="preserve"> </t>
  </si>
  <si>
    <t>kg</t>
  </si>
  <si>
    <t>Superfosfato triple</t>
  </si>
  <si>
    <t>Medio</t>
  </si>
  <si>
    <t>Lib. B. O'Higgins</t>
  </si>
  <si>
    <t>Rancagua</t>
  </si>
  <si>
    <t>Todas</t>
  </si>
  <si>
    <t>Mercado local</t>
  </si>
  <si>
    <t>FERTILIZANTES</t>
  </si>
  <si>
    <t>INSECTICIDAS</t>
  </si>
  <si>
    <t>lt</t>
  </si>
  <si>
    <t>Heladas, sequía</t>
  </si>
  <si>
    <t>Septiembre</t>
  </si>
  <si>
    <t>Alambre / Cordel Platico</t>
  </si>
  <si>
    <t>rollos</t>
  </si>
  <si>
    <t>Noviembre-Marzo</t>
  </si>
  <si>
    <t>ALFALFA  (Año 2 a 4)</t>
  </si>
  <si>
    <t>WL  458  HQ</t>
  </si>
  <si>
    <t>Marzo</t>
  </si>
  <si>
    <t>Riego</t>
  </si>
  <si>
    <t>Octubre-Marzo</t>
  </si>
  <si>
    <t>Siega</t>
  </si>
  <si>
    <t>Diciembre-Marzo</t>
  </si>
  <si>
    <t>Rastrillado</t>
  </si>
  <si>
    <t>Enfardadura y recolección</t>
  </si>
  <si>
    <t>Junio-Julio</t>
  </si>
  <si>
    <t>Sulfato de potasio</t>
  </si>
  <si>
    <t>Break</t>
  </si>
  <si>
    <t>Julio</t>
  </si>
  <si>
    <t>FUNGICIDAS</t>
  </si>
  <si>
    <t>Mancozeb 80%</t>
  </si>
  <si>
    <t>Septiembre-Octubre</t>
  </si>
  <si>
    <t>HERBICIDAS</t>
  </si>
  <si>
    <t>Pivot 100 SL</t>
  </si>
  <si>
    <t>Karate</t>
  </si>
  <si>
    <t>Cyren 48 EC</t>
  </si>
  <si>
    <t>Diciembre-Enero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</si>
  <si>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</si>
  <si>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</si>
  <si>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RENDIMIENTO (FARDOS/ha)</t>
  </si>
  <si>
    <t>PRECIO ESPERADO ($/fardo)</t>
  </si>
  <si>
    <t>ESCENARIOS COSTO UNITARIO  ($/fardos)</t>
  </si>
  <si>
    <t>Rendimiento  (fardos/hà)</t>
  </si>
  <si>
    <t>Costo unitario ($/ fardos) (*)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</si>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</sst>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-* #,##0.00_-;\-* #,##0.00_-;_-* &quot;-&quot;??_-;_-@_-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#,##0_ ;\-#,##0\ "/>
    <numFmt numFmtId="168" formatCode="_-* #,##0.00\ _€_-;\-* #,##0.00\ _€_-;_-* &quot;-&quot;??\ _€_-;_-@_-"/>
    <numFmt numFmtId="169" formatCode="0.0"/>
    <numFmt numFmtId="170" formatCode="_-* #,##0_-;\-* #,##0_-;_-* &quot;-&quot;??_-;_-@_-"/>
  </numFmts>
  <fonts count="19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9"/>
      <color indexed="9"/>
      <name val="Arial Narrow"/>
      <family val="2"/>
    </font>
    <font>
      <b/>
      <sz val="7"/>
      <color indexed="9"/>
      <name val="Arial Narrow"/>
      <family val="2"/>
    </font>
    <font>
      <u/>
      <sz val="8"/>
      <color indexed="8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9"/>
      <color indexed="8"/>
      <name val="Arial Narrow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sz val="8"/>
      <name val="Arial Narrow"/>
      <family val="2"/>
    </font>
    <font>
      <b/>
      <sz val="8"/>
      <color indexed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 applyNumberFormat="0" applyFill="0" applyBorder="0" applyProtection="0"/>
    <xf numFmtId="0" fontId="3" fillId="0" borderId="20"/>
    <xf numFmtId="43" fontId="4" fillId="0" borderId="0" applyFont="0" applyFill="0" applyBorder="0" applyAlignment="0" applyProtection="0"/>
    <xf numFmtId="168" fontId="3" fillId="0" borderId="20" applyFont="0" applyFill="0" applyBorder="0" applyAlignment="0" applyProtection="0"/>
    <xf numFmtId="164" fontId="3" fillId="0" borderId="20" applyFont="0" applyFill="0" applyBorder="0" applyAlignment="0" applyProtection="0"/>
    <xf numFmtId="164" fontId="4" fillId="0" borderId="20" applyFont="0" applyFill="0" applyBorder="0" applyAlignment="0" applyProtection="0"/>
    <xf numFmtId="164" fontId="4" fillId="0" borderId="20" applyFont="0" applyFill="0" applyBorder="0" applyAlignment="0" applyProtection="0"/>
  </cellStyleXfs>
  <cellXfs count="166">
    <xf numFmtId="0" fontId="0" fillId="0" borderId="0" xfId="0" applyFont="1" applyAlignment="1"/>
    <xf numFmtId="49" fontId="1" fillId="2" borderId="5" xfId="0" applyNumberFormat="1" applyFont="1" applyFill="1" applyBorder="1" applyAlignment="1">
      <alignment vertical="center" wrapText="1"/>
    </xf>
    <xf numFmtId="49" fontId="2" fillId="3" borderId="6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49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/>
    <xf numFmtId="0" fontId="1" fillId="2" borderId="6" xfId="0" applyFont="1" applyFill="1" applyBorder="1" applyAlignment="1"/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right"/>
    </xf>
    <xf numFmtId="0" fontId="5" fillId="0" borderId="0" xfId="0" applyNumberFormat="1" applyFont="1" applyAlignment="1"/>
    <xf numFmtId="0" fontId="5" fillId="0" borderId="0" xfId="0" applyFont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2" borderId="3" xfId="0" applyFont="1" applyFill="1" applyBorder="1" applyAlignment="1">
      <alignment horizontal="right"/>
    </xf>
    <xf numFmtId="0" fontId="5" fillId="2" borderId="22" xfId="0" applyFont="1" applyFill="1" applyBorder="1" applyAlignment="1"/>
    <xf numFmtId="49" fontId="5" fillId="2" borderId="20" xfId="0" applyNumberFormat="1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165" fontId="6" fillId="2" borderId="20" xfId="0" applyNumberFormat="1" applyFont="1" applyFill="1" applyBorder="1" applyAlignment="1">
      <alignment horizontal="right" vertical="center"/>
    </xf>
    <xf numFmtId="0" fontId="5" fillId="2" borderId="20" xfId="0" applyFont="1" applyFill="1" applyBorder="1" applyAlignment="1">
      <alignment vertical="center"/>
    </xf>
    <xf numFmtId="49" fontId="9" fillId="2" borderId="41" xfId="0" applyNumberFormat="1" applyFont="1" applyFill="1" applyBorder="1" applyAlignment="1">
      <alignment vertical="center"/>
    </xf>
    <xf numFmtId="0" fontId="11" fillId="2" borderId="42" xfId="0" applyFont="1" applyFill="1" applyBorder="1" applyAlignment="1"/>
    <xf numFmtId="0" fontId="11" fillId="2" borderId="43" xfId="0" applyFont="1" applyFill="1" applyBorder="1" applyAlignment="1"/>
    <xf numFmtId="49" fontId="11" fillId="2" borderId="44" xfId="0" applyNumberFormat="1" applyFont="1" applyFill="1" applyBorder="1" applyAlignment="1">
      <alignment vertical="center"/>
    </xf>
    <xf numFmtId="0" fontId="11" fillId="2" borderId="20" xfId="0" applyFont="1" applyFill="1" applyBorder="1" applyAlignment="1"/>
    <xf numFmtId="0" fontId="11" fillId="2" borderId="45" xfId="0" applyFont="1" applyFill="1" applyBorder="1" applyAlignment="1"/>
    <xf numFmtId="49" fontId="11" fillId="2" borderId="46" xfId="0" applyNumberFormat="1" applyFont="1" applyFill="1" applyBorder="1" applyAlignment="1">
      <alignment vertical="center"/>
    </xf>
    <xf numFmtId="0" fontId="11" fillId="2" borderId="47" xfId="0" applyFont="1" applyFill="1" applyBorder="1" applyAlignment="1"/>
    <xf numFmtId="0" fontId="11" fillId="2" borderId="48" xfId="0" applyFont="1" applyFill="1" applyBorder="1" applyAlignment="1"/>
    <xf numFmtId="0" fontId="11" fillId="2" borderId="20" xfId="0" applyFont="1" applyFill="1" applyBorder="1" applyAlignment="1">
      <alignment vertical="center"/>
    </xf>
    <xf numFmtId="0" fontId="11" fillId="8" borderId="40" xfId="0" applyFont="1" applyFill="1" applyBorder="1" applyAlignment="1"/>
    <xf numFmtId="0" fontId="11" fillId="6" borderId="20" xfId="0" applyFont="1" applyFill="1" applyBorder="1" applyAlignment="1"/>
    <xf numFmtId="49" fontId="9" fillId="7" borderId="31" xfId="0" applyNumberFormat="1" applyFont="1" applyFill="1" applyBorder="1" applyAlignment="1">
      <alignment vertical="center"/>
    </xf>
    <xf numFmtId="49" fontId="9" fillId="7" borderId="21" xfId="0" applyNumberFormat="1" applyFont="1" applyFill="1" applyBorder="1" applyAlignment="1">
      <alignment horizontal="center" vertical="center"/>
    </xf>
    <xf numFmtId="49" fontId="11" fillId="7" borderId="32" xfId="0" applyNumberFormat="1" applyFont="1" applyFill="1" applyBorder="1" applyAlignment="1">
      <alignment horizontal="center"/>
    </xf>
    <xf numFmtId="49" fontId="9" fillId="2" borderId="33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9" fontId="11" fillId="2" borderId="34" xfId="0" applyNumberFormat="1" applyFont="1" applyFill="1" applyBorder="1" applyAlignment="1"/>
    <xf numFmtId="166" fontId="9" fillId="2" borderId="6" xfId="0" applyNumberFormat="1" applyFont="1" applyFill="1" applyBorder="1" applyAlignment="1">
      <alignment vertical="center"/>
    </xf>
    <xf numFmtId="0" fontId="7" fillId="6" borderId="20" xfId="0" applyFont="1" applyFill="1" applyBorder="1" applyAlignment="1">
      <alignment vertical="center"/>
    </xf>
    <xf numFmtId="49" fontId="9" fillId="7" borderId="35" xfId="0" applyNumberFormat="1" applyFont="1" applyFill="1" applyBorder="1" applyAlignment="1">
      <alignment vertical="center"/>
    </xf>
    <xf numFmtId="166" fontId="9" fillId="7" borderId="36" xfId="0" applyNumberFormat="1" applyFont="1" applyFill="1" applyBorder="1" applyAlignment="1">
      <alignment vertical="center"/>
    </xf>
    <xf numFmtId="9" fontId="9" fillId="7" borderId="37" xfId="0" applyNumberFormat="1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49" fontId="9" fillId="7" borderId="49" xfId="0" applyNumberFormat="1" applyFont="1" applyFill="1" applyBorder="1" applyAlignment="1">
      <alignment vertical="center"/>
    </xf>
    <xf numFmtId="3" fontId="9" fillId="7" borderId="50" xfId="0" applyNumberFormat="1" applyFont="1" applyFill="1" applyBorder="1" applyAlignment="1">
      <alignment vertical="center"/>
    </xf>
    <xf numFmtId="0" fontId="9" fillId="6" borderId="20" xfId="0" applyFont="1" applyFill="1" applyBorder="1" applyAlignment="1">
      <alignment vertical="center"/>
    </xf>
    <xf numFmtId="165" fontId="13" fillId="2" borderId="20" xfId="0" applyNumberFormat="1" applyFont="1" applyFill="1" applyBorder="1" applyAlignment="1">
      <alignment horizontal="right" vertical="center"/>
    </xf>
    <xf numFmtId="166" fontId="9" fillId="7" borderId="37" xfId="0" applyNumberFormat="1" applyFont="1" applyFill="1" applyBorder="1" applyAlignment="1">
      <alignment vertical="center"/>
    </xf>
    <xf numFmtId="49" fontId="11" fillId="2" borderId="20" xfId="0" applyNumberFormat="1" applyFont="1" applyFill="1" applyBorder="1" applyAlignment="1">
      <alignment vertical="center"/>
    </xf>
    <xf numFmtId="0" fontId="11" fillId="2" borderId="20" xfId="0" applyFont="1" applyFill="1" applyBorder="1" applyAlignment="1">
      <alignment horizontal="right"/>
    </xf>
    <xf numFmtId="0" fontId="5" fillId="0" borderId="0" xfId="0" applyNumberFormat="1" applyFont="1" applyAlignment="1">
      <alignment horizontal="right"/>
    </xf>
    <xf numFmtId="0" fontId="1" fillId="2" borderId="4" xfId="0" applyFont="1" applyFill="1" applyBorder="1" applyAlignment="1"/>
    <xf numFmtId="49" fontId="14" fillId="3" borderId="5" xfId="0" applyNumberFormat="1" applyFont="1" applyFill="1" applyBorder="1" applyAlignment="1">
      <alignment vertical="center" wrapText="1"/>
    </xf>
    <xf numFmtId="0" fontId="15" fillId="0" borderId="58" xfId="0" applyFont="1" applyBorder="1" applyAlignment="1">
      <alignment horizontal="right" vertical="center" wrapText="1"/>
    </xf>
    <xf numFmtId="0" fontId="1" fillId="2" borderId="7" xfId="0" applyFont="1" applyFill="1" applyBorder="1" applyAlignment="1"/>
    <xf numFmtId="3" fontId="15" fillId="0" borderId="58" xfId="0" applyNumberFormat="1" applyFont="1" applyBorder="1" applyAlignment="1">
      <alignment horizontal="right" vertical="center"/>
    </xf>
    <xf numFmtId="0" fontId="1" fillId="0" borderId="0" xfId="0" applyNumberFormat="1" applyFont="1" applyAlignment="1"/>
    <xf numFmtId="0" fontId="1" fillId="0" borderId="0" xfId="0" applyFont="1" applyAlignment="1"/>
    <xf numFmtId="0" fontId="15" fillId="0" borderId="58" xfId="0" applyFont="1" applyBorder="1" applyAlignment="1">
      <alignment horizontal="right" vertical="center"/>
    </xf>
    <xf numFmtId="170" fontId="15" fillId="0" borderId="58" xfId="2" applyNumberFormat="1" applyFont="1" applyBorder="1" applyAlignment="1">
      <alignment horizontal="right" vertical="center"/>
    </xf>
    <xf numFmtId="0" fontId="15" fillId="0" borderId="58" xfId="0" applyFont="1" applyFill="1" applyBorder="1" applyAlignment="1">
      <alignment horizontal="right" vertical="center"/>
    </xf>
    <xf numFmtId="3" fontId="15" fillId="0" borderId="58" xfId="0" applyNumberFormat="1" applyFont="1" applyFill="1" applyBorder="1" applyAlignment="1">
      <alignment vertical="center"/>
    </xf>
    <xf numFmtId="17" fontId="15" fillId="0" borderId="58" xfId="0" applyNumberFormat="1" applyFont="1" applyBorder="1" applyAlignment="1">
      <alignment horizontal="right" vertical="center"/>
    </xf>
    <xf numFmtId="0" fontId="1" fillId="2" borderId="1" xfId="0" applyFont="1" applyFill="1" applyBorder="1" applyAlignment="1"/>
    <xf numFmtId="0" fontId="1" fillId="2" borderId="8" xfId="0" applyFont="1" applyFill="1" applyBorder="1" applyAlignment="1">
      <alignment wrapText="1"/>
    </xf>
    <xf numFmtId="14" fontId="1" fillId="2" borderId="9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right" wrapText="1"/>
    </xf>
    <xf numFmtId="0" fontId="1" fillId="2" borderId="10" xfId="0" applyFont="1" applyFill="1" applyBorder="1" applyAlignment="1"/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horizontal="right"/>
    </xf>
    <xf numFmtId="49" fontId="14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49" fontId="14" fillId="3" borderId="6" xfId="0" applyNumberFormat="1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wrapText="1"/>
    </xf>
    <xf numFmtId="0" fontId="1" fillId="0" borderId="59" xfId="0" applyFont="1" applyFill="1" applyBorder="1" applyAlignment="1">
      <alignment horizontal="center" wrapText="1"/>
    </xf>
    <xf numFmtId="3" fontId="1" fillId="0" borderId="59" xfId="5" applyNumberFormat="1" applyFont="1" applyFill="1" applyBorder="1" applyAlignment="1">
      <alignment horizontal="center" wrapText="1"/>
    </xf>
    <xf numFmtId="3" fontId="1" fillId="0" borderId="59" xfId="5" applyNumberFormat="1" applyFont="1" applyFill="1" applyBorder="1" applyAlignment="1">
      <alignment horizontal="center"/>
    </xf>
    <xf numFmtId="3" fontId="1" fillId="2" borderId="12" xfId="0" applyNumberFormat="1" applyFont="1" applyFill="1" applyBorder="1" applyAlignment="1"/>
    <xf numFmtId="3" fontId="1" fillId="2" borderId="12" xfId="0" applyNumberFormat="1" applyFont="1" applyFill="1" applyBorder="1" applyAlignment="1">
      <alignment horizontal="right"/>
    </xf>
    <xf numFmtId="49" fontId="14" fillId="5" borderId="15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49" fontId="14" fillId="3" borderId="15" xfId="0" applyNumberFormat="1" applyFont="1" applyFill="1" applyBorder="1" applyAlignment="1">
      <alignment horizontal="center" vertical="center"/>
    </xf>
    <xf numFmtId="49" fontId="14" fillId="3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0" fontId="1" fillId="2" borderId="17" xfId="0" applyFont="1" applyFill="1" applyBorder="1" applyAlignment="1"/>
    <xf numFmtId="0" fontId="1" fillId="2" borderId="18" xfId="0" applyFont="1" applyFill="1" applyBorder="1" applyAlignment="1"/>
    <xf numFmtId="3" fontId="1" fillId="2" borderId="18" xfId="0" applyNumberFormat="1" applyFont="1" applyFill="1" applyBorder="1" applyAlignment="1"/>
    <xf numFmtId="3" fontId="1" fillId="2" borderId="18" xfId="0" applyNumberFormat="1" applyFont="1" applyFill="1" applyBorder="1" applyAlignment="1">
      <alignment horizontal="right"/>
    </xf>
    <xf numFmtId="49" fontId="14" fillId="3" borderId="13" xfId="0" applyNumberFormat="1" applyFont="1" applyFill="1" applyBorder="1" applyAlignment="1">
      <alignment horizontal="center" vertical="center"/>
    </xf>
    <xf numFmtId="49" fontId="14" fillId="3" borderId="13" xfId="0" applyNumberFormat="1" applyFont="1" applyFill="1" applyBorder="1" applyAlignment="1">
      <alignment horizontal="center" vertical="center" wrapText="1"/>
    </xf>
    <xf numFmtId="169" fontId="1" fillId="0" borderId="59" xfId="0" applyNumberFormat="1" applyFont="1" applyFill="1" applyBorder="1" applyAlignment="1">
      <alignment horizontal="center" wrapText="1"/>
    </xf>
    <xf numFmtId="0" fontId="1" fillId="0" borderId="59" xfId="0" applyFont="1" applyFill="1" applyBorder="1" applyAlignment="1">
      <alignment horizontal="center"/>
    </xf>
    <xf numFmtId="3" fontId="1" fillId="0" borderId="59" xfId="0" applyNumberFormat="1" applyFont="1" applyFill="1" applyBorder="1" applyAlignment="1">
      <alignment horizontal="center" vertical="center" wrapText="1"/>
    </xf>
    <xf numFmtId="3" fontId="1" fillId="0" borderId="59" xfId="6" applyNumberFormat="1" applyFont="1" applyFill="1" applyBorder="1" applyAlignment="1">
      <alignment horizontal="center"/>
    </xf>
    <xf numFmtId="3" fontId="1" fillId="0" borderId="59" xfId="0" applyNumberFormat="1" applyFont="1" applyFill="1" applyBorder="1" applyAlignment="1">
      <alignment horizontal="center" vertical="center"/>
    </xf>
    <xf numFmtId="0" fontId="17" fillId="0" borderId="58" xfId="0" applyFont="1" applyFill="1" applyBorder="1" applyAlignment="1">
      <alignment horizontal="center" vertical="center"/>
    </xf>
    <xf numFmtId="167" fontId="17" fillId="0" borderId="58" xfId="2" applyNumberFormat="1" applyFont="1" applyFill="1" applyBorder="1" applyAlignment="1">
      <alignment horizontal="center" vertical="center"/>
    </xf>
    <xf numFmtId="49" fontId="14" fillId="3" borderId="52" xfId="0" applyNumberFormat="1" applyFont="1" applyFill="1" applyBorder="1" applyAlignment="1">
      <alignment horizontal="center" vertical="center" wrapText="1"/>
    </xf>
    <xf numFmtId="49" fontId="14" fillId="3" borderId="52" xfId="0" applyNumberFormat="1" applyFont="1" applyFill="1" applyBorder="1" applyAlignment="1">
      <alignment horizontal="right" vertical="center" wrapText="1"/>
    </xf>
    <xf numFmtId="0" fontId="1" fillId="0" borderId="20" xfId="0" applyNumberFormat="1" applyFont="1" applyBorder="1" applyAlignment="1"/>
    <xf numFmtId="0" fontId="1" fillId="2" borderId="22" xfId="0" applyFont="1" applyFill="1" applyBorder="1" applyAlignment="1"/>
    <xf numFmtId="0" fontId="18" fillId="0" borderId="59" xfId="0" applyFont="1" applyFill="1" applyBorder="1"/>
    <xf numFmtId="3" fontId="1" fillId="0" borderId="0" xfId="0" applyNumberFormat="1" applyFont="1" applyAlignment="1"/>
    <xf numFmtId="49" fontId="2" fillId="3" borderId="51" xfId="0" applyNumberFormat="1" applyFont="1" applyFill="1" applyBorder="1" applyAlignment="1">
      <alignment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vertical="center"/>
    </xf>
    <xf numFmtId="3" fontId="2" fillId="3" borderId="51" xfId="0" applyNumberFormat="1" applyFont="1" applyFill="1" applyBorder="1" applyAlignment="1">
      <alignment horizontal="center" vertical="center"/>
    </xf>
    <xf numFmtId="0" fontId="1" fillId="2" borderId="53" xfId="0" applyFont="1" applyFill="1" applyBorder="1" applyAlignment="1"/>
    <xf numFmtId="0" fontId="1" fillId="2" borderId="54" xfId="0" applyFont="1" applyFill="1" applyBorder="1" applyAlignment="1"/>
    <xf numFmtId="0" fontId="1" fillId="2" borderId="54" xfId="0" applyFont="1" applyFill="1" applyBorder="1" applyAlignment="1">
      <alignment horizontal="center"/>
    </xf>
    <xf numFmtId="3" fontId="1" fillId="2" borderId="54" xfId="0" applyNumberFormat="1" applyFont="1" applyFill="1" applyBorder="1" applyAlignment="1"/>
    <xf numFmtId="3" fontId="1" fillId="2" borderId="54" xfId="0" applyNumberFormat="1" applyFont="1" applyFill="1" applyBorder="1" applyAlignment="1">
      <alignment horizontal="right"/>
    </xf>
    <xf numFmtId="49" fontId="14" fillId="3" borderId="52" xfId="0" applyNumberFormat="1" applyFont="1" applyFill="1" applyBorder="1" applyAlignment="1">
      <alignment horizontal="center" vertical="center"/>
    </xf>
    <xf numFmtId="0" fontId="17" fillId="0" borderId="58" xfId="0" applyFont="1" applyFill="1" applyBorder="1" applyAlignment="1">
      <alignment horizontal="left" vertical="center"/>
    </xf>
    <xf numFmtId="164" fontId="17" fillId="0" borderId="58" xfId="4" applyNumberFormat="1" applyFont="1" applyFill="1" applyBorder="1" applyAlignment="1">
      <alignment horizontal="center" vertical="center"/>
    </xf>
    <xf numFmtId="0" fontId="17" fillId="0" borderId="58" xfId="4" applyNumberFormat="1" applyFont="1" applyFill="1" applyBorder="1" applyAlignment="1">
      <alignment horizontal="center" vertical="center"/>
    </xf>
    <xf numFmtId="167" fontId="17" fillId="0" borderId="58" xfId="2" applyNumberFormat="1" applyFont="1" applyBorder="1" applyAlignment="1">
      <alignment horizontal="center" vertical="center"/>
    </xf>
    <xf numFmtId="49" fontId="2" fillId="3" borderId="19" xfId="0" applyNumberFormat="1" applyFont="1" applyFill="1" applyBorder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right" vertical="center"/>
    </xf>
    <xf numFmtId="0" fontId="2" fillId="3" borderId="19" xfId="0" applyFont="1" applyFill="1" applyBorder="1" applyAlignment="1">
      <alignment vertical="center"/>
    </xf>
    <xf numFmtId="3" fontId="2" fillId="3" borderId="19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/>
    <xf numFmtId="3" fontId="1" fillId="2" borderId="23" xfId="0" applyNumberFormat="1" applyFont="1" applyFill="1" applyBorder="1" applyAlignment="1"/>
    <xf numFmtId="3" fontId="1" fillId="2" borderId="23" xfId="0" applyNumberFormat="1" applyFont="1" applyFill="1" applyBorder="1" applyAlignment="1">
      <alignment horizontal="right"/>
    </xf>
    <xf numFmtId="49" fontId="14" fillId="5" borderId="24" xfId="0" applyNumberFormat="1" applyFont="1" applyFill="1" applyBorder="1" applyAlignment="1">
      <alignment vertical="center"/>
    </xf>
    <xf numFmtId="0" fontId="14" fillId="5" borderId="25" xfId="0" applyFont="1" applyFill="1" applyBorder="1" applyAlignment="1">
      <alignment vertical="center"/>
    </xf>
    <xf numFmtId="165" fontId="14" fillId="5" borderId="26" xfId="0" applyNumberFormat="1" applyFont="1" applyFill="1" applyBorder="1" applyAlignment="1">
      <alignment vertical="center"/>
    </xf>
    <xf numFmtId="49" fontId="14" fillId="3" borderId="27" xfId="0" applyNumberFormat="1" applyFont="1" applyFill="1" applyBorder="1" applyAlignment="1">
      <alignment vertical="center"/>
    </xf>
    <xf numFmtId="0" fontId="14" fillId="3" borderId="15" xfId="0" applyFont="1" applyFill="1" applyBorder="1" applyAlignment="1">
      <alignment vertical="center"/>
    </xf>
    <xf numFmtId="165" fontId="14" fillId="3" borderId="28" xfId="0" applyNumberFormat="1" applyFont="1" applyFill="1" applyBorder="1" applyAlignment="1">
      <alignment vertical="center"/>
    </xf>
    <xf numFmtId="49" fontId="14" fillId="5" borderId="27" xfId="0" applyNumberFormat="1" applyFont="1" applyFill="1" applyBorder="1" applyAlignment="1">
      <alignment vertical="center"/>
    </xf>
    <xf numFmtId="0" fontId="14" fillId="5" borderId="15" xfId="0" applyFont="1" applyFill="1" applyBorder="1" applyAlignment="1">
      <alignment vertical="center"/>
    </xf>
    <xf numFmtId="165" fontId="14" fillId="5" borderId="28" xfId="0" applyNumberFormat="1" applyFont="1" applyFill="1" applyBorder="1" applyAlignment="1">
      <alignment vertical="center"/>
    </xf>
    <xf numFmtId="49" fontId="14" fillId="5" borderId="29" xfId="0" applyNumberFormat="1" applyFont="1" applyFill="1" applyBorder="1" applyAlignment="1">
      <alignment vertical="center"/>
    </xf>
    <xf numFmtId="0" fontId="14" fillId="5" borderId="30" xfId="0" applyFont="1" applyFill="1" applyBorder="1" applyAlignment="1">
      <alignment vertical="center"/>
    </xf>
    <xf numFmtId="49" fontId="2" fillId="3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49" fontId="1" fillId="2" borderId="6" xfId="0" applyNumberFormat="1" applyFont="1" applyFill="1" applyBorder="1" applyAlignment="1"/>
    <xf numFmtId="0" fontId="1" fillId="2" borderId="6" xfId="0" applyFont="1" applyFill="1" applyBorder="1" applyAlignment="1"/>
    <xf numFmtId="49" fontId="16" fillId="3" borderId="6" xfId="0" applyNumberFormat="1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49" fontId="12" fillId="8" borderId="55" xfId="0" applyNumberFormat="1" applyFont="1" applyFill="1" applyBorder="1" applyAlignment="1">
      <alignment horizontal="center" vertical="center"/>
    </xf>
    <xf numFmtId="49" fontId="12" fillId="8" borderId="56" xfId="0" applyNumberFormat="1" applyFont="1" applyFill="1" applyBorder="1" applyAlignment="1">
      <alignment horizontal="center" vertical="center"/>
    </xf>
    <xf numFmtId="49" fontId="12" fillId="8" borderId="57" xfId="0" applyNumberFormat="1" applyFont="1" applyFill="1" applyBorder="1" applyAlignment="1">
      <alignment horizontal="center" vertical="center"/>
    </xf>
    <xf numFmtId="49" fontId="12" fillId="8" borderId="38" xfId="0" applyNumberFormat="1" applyFont="1" applyFill="1" applyBorder="1" applyAlignment="1">
      <alignment vertical="center"/>
    </xf>
    <xf numFmtId="0" fontId="9" fillId="8" borderId="39" xfId="0" applyFont="1" applyFill="1" applyBorder="1" applyAlignment="1">
      <alignment vertical="center"/>
    </xf>
  </cellXfs>
  <cellStyles count="7">
    <cellStyle name="Millares" xfId="2" builtinId="3"/>
    <cellStyle name="Millares 3" xfId="3"/>
    <cellStyle name="Millares 3 2" xfId="6"/>
    <cellStyle name="Millares 6 2" xfId="4"/>
    <cellStyle name="Millares_Hoja3" xfId="5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1019174</xdr:colOff>
      <xdr:row>0</xdr:row>
      <xdr:rowOff>161925</xdr:rowOff>
    </xdr:from>
    <xdr:to>
      <xdr:col>7</xdr:col>
      <xdr:colOff>0</xdr:colOff>
      <xdr:row>7</xdr:row>
      <xdr:rowOff>3509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4" y="161925"/>
          <a:ext cx="7239001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5"/>
  <sheetViews>
    <sheetView showGridLines="0" tabSelected="1" zoomScale="120" zoomScaleNormal="120" workbookViewId="0">
      <selection activeCell="B2" sqref="B2:G85"/>
    </sheetView>
  </sheetViews>
  <sheetFormatPr baseColWidth="10" defaultColWidth="10.85546875" defaultRowHeight="11.25" customHeight="1" x14ac:dyDescent="0.3"/>
  <cols>
    <col min="1" max="1" width="15.5703125" style="13" customWidth="1"/>
    <col min="2" max="2" width="23.5703125" style="13" customWidth="1"/>
    <col min="3" max="3" width="19.5703125" style="13" customWidth="1"/>
    <col min="4" max="4" width="14.85546875" style="13" customWidth="1"/>
    <col min="5" max="5" width="14.42578125" style="13" customWidth="1"/>
    <col min="6" max="6" width="18.7109375" style="13" customWidth="1"/>
    <col min="7" max="7" width="17.140625" style="54" customWidth="1"/>
    <col min="8" max="255" width="10.85546875" style="13" customWidth="1"/>
    <col min="256" max="16384" width="10.85546875" style="14"/>
  </cols>
  <sheetData>
    <row r="1" spans="1:255" ht="15" customHeight="1" x14ac:dyDescent="0.3">
      <c r="A1" s="11"/>
      <c r="B1" s="11"/>
      <c r="C1" s="11"/>
      <c r="D1" s="11"/>
      <c r="E1" s="11"/>
      <c r="F1" s="11"/>
      <c r="G1" s="12"/>
    </row>
    <row r="2" spans="1:255" ht="15" customHeight="1" x14ac:dyDescent="0.3">
      <c r="A2" s="11"/>
      <c r="B2" s="11"/>
      <c r="C2" s="11"/>
      <c r="D2" s="11"/>
      <c r="E2" s="11"/>
      <c r="F2" s="11"/>
      <c r="G2" s="12"/>
    </row>
    <row r="3" spans="1:255" ht="15" customHeight="1" x14ac:dyDescent="0.3">
      <c r="A3" s="11"/>
      <c r="B3" s="11"/>
      <c r="C3" s="11"/>
      <c r="D3" s="11"/>
      <c r="E3" s="11"/>
      <c r="F3" s="11"/>
      <c r="G3" s="12"/>
    </row>
    <row r="4" spans="1:255" ht="15" customHeight="1" x14ac:dyDescent="0.3">
      <c r="A4" s="11"/>
      <c r="B4" s="11"/>
      <c r="C4" s="11"/>
      <c r="D4" s="11"/>
      <c r="E4" s="11"/>
      <c r="F4" s="11"/>
      <c r="G4" s="12"/>
    </row>
    <row r="5" spans="1:255" ht="15" customHeight="1" x14ac:dyDescent="0.3">
      <c r="A5" s="11"/>
      <c r="B5" s="11"/>
      <c r="C5" s="11"/>
      <c r="D5" s="11"/>
      <c r="E5" s="11"/>
      <c r="F5" s="11"/>
      <c r="G5" s="12"/>
    </row>
    <row r="6" spans="1:255" ht="15" customHeight="1" x14ac:dyDescent="0.3">
      <c r="A6" s="11"/>
      <c r="B6" s="11"/>
      <c r="C6" s="11"/>
      <c r="D6" s="11"/>
      <c r="E6" s="11"/>
      <c r="F6" s="11"/>
      <c r="G6" s="12"/>
    </row>
    <row r="7" spans="1:255" ht="15" customHeight="1" x14ac:dyDescent="0.3">
      <c r="A7" s="11"/>
      <c r="B7" s="11"/>
      <c r="C7" s="11"/>
      <c r="D7" s="11"/>
      <c r="E7" s="11"/>
      <c r="F7" s="11"/>
      <c r="G7" s="12"/>
    </row>
    <row r="8" spans="1:255" ht="15" customHeight="1" x14ac:dyDescent="0.3">
      <c r="A8" s="11"/>
      <c r="B8" s="15"/>
      <c r="C8" s="16"/>
      <c r="D8" s="11"/>
      <c r="E8" s="16"/>
      <c r="F8" s="16"/>
      <c r="G8" s="17"/>
    </row>
    <row r="9" spans="1:255" s="61" customFormat="1" ht="12" customHeight="1" x14ac:dyDescent="0.25">
      <c r="A9" s="55"/>
      <c r="B9" s="56" t="s">
        <v>0</v>
      </c>
      <c r="C9" s="57" t="s">
        <v>72</v>
      </c>
      <c r="D9" s="58"/>
      <c r="E9" s="153" t="s">
        <v>95</v>
      </c>
      <c r="F9" s="154"/>
      <c r="G9" s="59">
        <v>700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</row>
    <row r="10" spans="1:255" s="61" customFormat="1" ht="15.75" customHeight="1" x14ac:dyDescent="0.25">
      <c r="A10" s="55"/>
      <c r="B10" s="1" t="s">
        <v>1</v>
      </c>
      <c r="C10" s="62" t="s">
        <v>73</v>
      </c>
      <c r="D10" s="58"/>
      <c r="E10" s="155" t="s">
        <v>2</v>
      </c>
      <c r="F10" s="156"/>
      <c r="G10" s="62" t="s">
        <v>74</v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</row>
    <row r="11" spans="1:255" s="61" customFormat="1" ht="15.75" customHeight="1" x14ac:dyDescent="0.25">
      <c r="A11" s="55"/>
      <c r="B11" s="1" t="s">
        <v>3</v>
      </c>
      <c r="C11" s="62" t="s">
        <v>59</v>
      </c>
      <c r="D11" s="58"/>
      <c r="E11" s="155" t="s">
        <v>96</v>
      </c>
      <c r="F11" s="156"/>
      <c r="G11" s="63">
        <v>6000</v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</row>
    <row r="12" spans="1:255" s="61" customFormat="1" ht="15.75" customHeight="1" x14ac:dyDescent="0.25">
      <c r="A12" s="55"/>
      <c r="B12" s="1" t="s">
        <v>4</v>
      </c>
      <c r="C12" s="64" t="s">
        <v>60</v>
      </c>
      <c r="D12" s="58"/>
      <c r="E12" s="9" t="s">
        <v>5</v>
      </c>
      <c r="F12" s="10"/>
      <c r="G12" s="65">
        <f>G9*G11</f>
        <v>4200000</v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</row>
    <row r="13" spans="1:255" s="61" customFormat="1" ht="15.75" customHeight="1" x14ac:dyDescent="0.25">
      <c r="A13" s="55"/>
      <c r="B13" s="1" t="s">
        <v>6</v>
      </c>
      <c r="C13" s="64" t="s">
        <v>61</v>
      </c>
      <c r="D13" s="58"/>
      <c r="E13" s="155" t="s">
        <v>7</v>
      </c>
      <c r="F13" s="156"/>
      <c r="G13" s="62" t="s">
        <v>63</v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</row>
    <row r="14" spans="1:255" s="61" customFormat="1" ht="15.75" customHeight="1" x14ac:dyDescent="0.25">
      <c r="A14" s="55"/>
      <c r="B14" s="1" t="s">
        <v>8</v>
      </c>
      <c r="C14" s="62" t="s">
        <v>62</v>
      </c>
      <c r="D14" s="58"/>
      <c r="E14" s="155" t="s">
        <v>9</v>
      </c>
      <c r="F14" s="156"/>
      <c r="G14" s="62" t="s">
        <v>71</v>
      </c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</row>
    <row r="15" spans="1:255" s="61" customFormat="1" ht="15.75" customHeight="1" x14ac:dyDescent="0.25">
      <c r="A15" s="55"/>
      <c r="B15" s="1" t="s">
        <v>10</v>
      </c>
      <c r="C15" s="66" t="s">
        <v>100</v>
      </c>
      <c r="D15" s="58"/>
      <c r="E15" s="157" t="s">
        <v>11</v>
      </c>
      <c r="F15" s="158"/>
      <c r="G15" s="64" t="s">
        <v>67</v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</row>
    <row r="16" spans="1:255" s="61" customFormat="1" ht="12" customHeight="1" x14ac:dyDescent="0.25">
      <c r="A16" s="67"/>
      <c r="B16" s="68"/>
      <c r="C16" s="69"/>
      <c r="D16" s="70"/>
      <c r="E16" s="71"/>
      <c r="F16" s="71"/>
      <c r="G16" s="72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</row>
    <row r="17" spans="1:255" s="61" customFormat="1" ht="12" customHeight="1" x14ac:dyDescent="0.25">
      <c r="A17" s="73"/>
      <c r="B17" s="159" t="s">
        <v>12</v>
      </c>
      <c r="C17" s="160"/>
      <c r="D17" s="160"/>
      <c r="E17" s="160"/>
      <c r="F17" s="160"/>
      <c r="G17" s="1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</row>
    <row r="18" spans="1:255" s="61" customFormat="1" ht="12" customHeight="1" x14ac:dyDescent="0.25">
      <c r="A18" s="67"/>
      <c r="B18" s="74"/>
      <c r="C18" s="75"/>
      <c r="D18" s="75"/>
      <c r="E18" s="75"/>
      <c r="F18" s="76"/>
      <c r="G18" s="77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</row>
    <row r="19" spans="1:255" s="61" customFormat="1" ht="12" customHeight="1" x14ac:dyDescent="0.25">
      <c r="A19" s="55"/>
      <c r="B19" s="78" t="s">
        <v>13</v>
      </c>
      <c r="C19" s="79"/>
      <c r="D19" s="80"/>
      <c r="E19" s="80"/>
      <c r="F19" s="80"/>
      <c r="G19" s="81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</row>
    <row r="20" spans="1:255" s="61" customFormat="1" ht="24" customHeight="1" x14ac:dyDescent="0.25">
      <c r="A20" s="73"/>
      <c r="B20" s="82" t="s">
        <v>14</v>
      </c>
      <c r="C20" s="82" t="s">
        <v>15</v>
      </c>
      <c r="D20" s="82" t="s">
        <v>16</v>
      </c>
      <c r="E20" s="82" t="s">
        <v>17</v>
      </c>
      <c r="F20" s="82" t="s">
        <v>18</v>
      </c>
      <c r="G20" s="82" t="s">
        <v>19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</row>
    <row r="21" spans="1:255" s="61" customFormat="1" ht="12.75" customHeight="1" x14ac:dyDescent="0.25">
      <c r="A21" s="73"/>
      <c r="B21" s="83" t="s">
        <v>75</v>
      </c>
      <c r="C21" s="84" t="s">
        <v>20</v>
      </c>
      <c r="D21" s="84">
        <v>14</v>
      </c>
      <c r="E21" s="84" t="s">
        <v>76</v>
      </c>
      <c r="F21" s="85">
        <v>22000</v>
      </c>
      <c r="G21" s="86">
        <f>D21*F21</f>
        <v>308000</v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</row>
    <row r="22" spans="1:255" s="61" customFormat="1" ht="12.75" customHeight="1" x14ac:dyDescent="0.25">
      <c r="A22" s="73"/>
      <c r="B22" s="2" t="s">
        <v>21</v>
      </c>
      <c r="C22" s="3"/>
      <c r="D22" s="3"/>
      <c r="E22" s="3"/>
      <c r="F22" s="4"/>
      <c r="G22" s="7">
        <f>SUM(G21:G21)</f>
        <v>308000</v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</row>
    <row r="23" spans="1:255" s="61" customFormat="1" ht="12" customHeight="1" x14ac:dyDescent="0.25">
      <c r="A23" s="67"/>
      <c r="B23" s="74"/>
      <c r="C23" s="76"/>
      <c r="D23" s="76"/>
      <c r="E23" s="76"/>
      <c r="F23" s="87"/>
      <c r="G23" s="88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</row>
    <row r="24" spans="1:255" s="61" customFormat="1" ht="12" customHeight="1" x14ac:dyDescent="0.25">
      <c r="A24" s="55"/>
      <c r="B24" s="89" t="s">
        <v>22</v>
      </c>
      <c r="C24" s="90"/>
      <c r="D24" s="91"/>
      <c r="E24" s="91"/>
      <c r="F24" s="92"/>
      <c r="G24" s="93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</row>
    <row r="25" spans="1:255" s="61" customFormat="1" ht="24" customHeight="1" x14ac:dyDescent="0.25">
      <c r="A25" s="55"/>
      <c r="B25" s="94" t="s">
        <v>14</v>
      </c>
      <c r="C25" s="95" t="s">
        <v>15</v>
      </c>
      <c r="D25" s="95" t="s">
        <v>16</v>
      </c>
      <c r="E25" s="94" t="s">
        <v>56</v>
      </c>
      <c r="F25" s="95" t="s">
        <v>18</v>
      </c>
      <c r="G25" s="94" t="s">
        <v>19</v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</row>
    <row r="26" spans="1:255" s="61" customFormat="1" ht="12" customHeight="1" x14ac:dyDescent="0.25">
      <c r="A26" s="55"/>
      <c r="B26" s="96"/>
      <c r="C26" s="97" t="s">
        <v>56</v>
      </c>
      <c r="D26" s="97" t="s">
        <v>56</v>
      </c>
      <c r="E26" s="97" t="s">
        <v>56</v>
      </c>
      <c r="F26" s="98" t="s">
        <v>56</v>
      </c>
      <c r="G26" s="99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</row>
    <row r="27" spans="1:255" s="61" customFormat="1" ht="12" customHeight="1" x14ac:dyDescent="0.25">
      <c r="A27" s="55"/>
      <c r="B27" s="5" t="s">
        <v>23</v>
      </c>
      <c r="C27" s="6"/>
      <c r="D27" s="6"/>
      <c r="E27" s="6"/>
      <c r="F27" s="100"/>
      <c r="G27" s="8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</row>
    <row r="28" spans="1:255" s="61" customFormat="1" ht="12" customHeight="1" x14ac:dyDescent="0.25">
      <c r="A28" s="67"/>
      <c r="B28" s="101"/>
      <c r="C28" s="102"/>
      <c r="D28" s="102"/>
      <c r="E28" s="102"/>
      <c r="F28" s="103"/>
      <c r="G28" s="104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0"/>
    </row>
    <row r="29" spans="1:255" s="61" customFormat="1" ht="12" customHeight="1" x14ac:dyDescent="0.25">
      <c r="A29" s="55"/>
      <c r="B29" s="89" t="s">
        <v>24</v>
      </c>
      <c r="C29" s="90"/>
      <c r="D29" s="91"/>
      <c r="E29" s="91"/>
      <c r="F29" s="92"/>
      <c r="G29" s="93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</row>
    <row r="30" spans="1:255" s="61" customFormat="1" ht="24" customHeight="1" x14ac:dyDescent="0.25">
      <c r="A30" s="55"/>
      <c r="B30" s="105" t="s">
        <v>14</v>
      </c>
      <c r="C30" s="105" t="s">
        <v>15</v>
      </c>
      <c r="D30" s="105" t="s">
        <v>16</v>
      </c>
      <c r="E30" s="105" t="s">
        <v>17</v>
      </c>
      <c r="F30" s="106" t="s">
        <v>18</v>
      </c>
      <c r="G30" s="105" t="s">
        <v>19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0"/>
    </row>
    <row r="31" spans="1:255" s="61" customFormat="1" ht="12.75" customHeight="1" x14ac:dyDescent="0.25">
      <c r="A31" s="73"/>
      <c r="B31" s="83" t="s">
        <v>77</v>
      </c>
      <c r="C31" s="84" t="s">
        <v>25</v>
      </c>
      <c r="D31" s="107">
        <v>0.4</v>
      </c>
      <c r="E31" s="108" t="s">
        <v>78</v>
      </c>
      <c r="F31" s="109">
        <v>500000</v>
      </c>
      <c r="G31" s="110">
        <f>+F31*D31</f>
        <v>200000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</row>
    <row r="32" spans="1:255" s="61" customFormat="1" ht="12.75" customHeight="1" x14ac:dyDescent="0.25">
      <c r="A32" s="73"/>
      <c r="B32" s="83" t="s">
        <v>79</v>
      </c>
      <c r="C32" s="84" t="s">
        <v>25</v>
      </c>
      <c r="D32" s="84">
        <v>0.3</v>
      </c>
      <c r="E32" s="108" t="s">
        <v>78</v>
      </c>
      <c r="F32" s="111">
        <v>380000</v>
      </c>
      <c r="G32" s="110">
        <f>+F32*D32</f>
        <v>114000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</row>
    <row r="33" spans="1:255" s="61" customFormat="1" ht="12.75" customHeight="1" x14ac:dyDescent="0.25">
      <c r="A33" s="73"/>
      <c r="B33" s="83" t="s">
        <v>80</v>
      </c>
      <c r="C33" s="84" t="s">
        <v>25</v>
      </c>
      <c r="D33" s="107">
        <v>0.7</v>
      </c>
      <c r="E33" s="84" t="s">
        <v>78</v>
      </c>
      <c r="F33" s="111">
        <v>650000</v>
      </c>
      <c r="G33" s="110">
        <f>+F33*D33</f>
        <v>455000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0"/>
    </row>
    <row r="34" spans="1:255" s="61" customFormat="1" ht="12.75" customHeight="1" x14ac:dyDescent="0.25">
      <c r="A34" s="55"/>
      <c r="B34" s="5" t="s">
        <v>26</v>
      </c>
      <c r="C34" s="6"/>
      <c r="D34" s="6"/>
      <c r="E34" s="6"/>
      <c r="F34" s="6"/>
      <c r="G34" s="8">
        <f>SUM(G31:G33)</f>
        <v>769000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0"/>
    </row>
    <row r="35" spans="1:255" s="61" customFormat="1" ht="12" customHeight="1" x14ac:dyDescent="0.25">
      <c r="A35" s="67"/>
      <c r="B35" s="101"/>
      <c r="C35" s="102"/>
      <c r="D35" s="102"/>
      <c r="E35" s="102"/>
      <c r="F35" s="103"/>
      <c r="G35" s="104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0"/>
    </row>
    <row r="36" spans="1:255" s="61" customFormat="1" ht="12" customHeight="1" x14ac:dyDescent="0.25">
      <c r="A36" s="55"/>
      <c r="B36" s="89" t="s">
        <v>27</v>
      </c>
      <c r="C36" s="90"/>
      <c r="D36" s="91"/>
      <c r="E36" s="91"/>
      <c r="F36" s="92"/>
      <c r="G36" s="93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0"/>
      <c r="IG36" s="60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0"/>
    </row>
    <row r="37" spans="1:255" s="61" customFormat="1" ht="24" customHeight="1" x14ac:dyDescent="0.25">
      <c r="A37" s="55"/>
      <c r="B37" s="114" t="s">
        <v>28</v>
      </c>
      <c r="C37" s="114" t="s">
        <v>29</v>
      </c>
      <c r="D37" s="114" t="s">
        <v>30</v>
      </c>
      <c r="E37" s="114" t="s">
        <v>17</v>
      </c>
      <c r="F37" s="114" t="s">
        <v>18</v>
      </c>
      <c r="G37" s="115" t="s">
        <v>19</v>
      </c>
      <c r="H37" s="60"/>
      <c r="I37" s="60"/>
      <c r="J37" s="60"/>
      <c r="K37" s="116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0"/>
      <c r="IG37" s="60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0"/>
    </row>
    <row r="38" spans="1:255" s="61" customFormat="1" ht="12.75" customHeight="1" x14ac:dyDescent="0.25">
      <c r="A38" s="117"/>
      <c r="B38" s="118" t="s">
        <v>64</v>
      </c>
      <c r="C38" s="108"/>
      <c r="D38" s="108"/>
      <c r="E38" s="108"/>
      <c r="F38" s="86"/>
      <c r="G38" s="86"/>
      <c r="H38" s="60"/>
      <c r="I38" s="60"/>
      <c r="J38" s="60"/>
      <c r="K38" s="116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0"/>
      <c r="IG38" s="60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0"/>
    </row>
    <row r="39" spans="1:255" s="61" customFormat="1" ht="12.75" customHeight="1" x14ac:dyDescent="0.25">
      <c r="A39" s="117"/>
      <c r="B39" s="83" t="s">
        <v>58</v>
      </c>
      <c r="C39" s="108" t="s">
        <v>57</v>
      </c>
      <c r="D39" s="108">
        <v>160</v>
      </c>
      <c r="E39" s="84" t="s">
        <v>81</v>
      </c>
      <c r="F39" s="85">
        <v>1370</v>
      </c>
      <c r="G39" s="86">
        <f>D39*F39</f>
        <v>219200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0"/>
      <c r="IG39" s="60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0"/>
    </row>
    <row r="40" spans="1:255" s="61" customFormat="1" ht="12.75" customHeight="1" x14ac:dyDescent="0.25">
      <c r="A40" s="117"/>
      <c r="B40" s="83" t="s">
        <v>82</v>
      </c>
      <c r="C40" s="108" t="s">
        <v>66</v>
      </c>
      <c r="D40" s="108">
        <v>200</v>
      </c>
      <c r="E40" s="84" t="s">
        <v>68</v>
      </c>
      <c r="F40" s="85">
        <v>1840</v>
      </c>
      <c r="G40" s="86">
        <f t="shared" ref="G40:G48" si="0">D40*F40</f>
        <v>368000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</row>
    <row r="41" spans="1:255" s="61" customFormat="1" ht="12.75" customHeight="1" x14ac:dyDescent="0.25">
      <c r="A41" s="117"/>
      <c r="B41" s="83" t="s">
        <v>83</v>
      </c>
      <c r="C41" s="108" t="s">
        <v>57</v>
      </c>
      <c r="D41" s="108">
        <v>0.3</v>
      </c>
      <c r="E41" s="84" t="s">
        <v>84</v>
      </c>
      <c r="F41" s="85">
        <v>26600</v>
      </c>
      <c r="G41" s="86">
        <f t="shared" si="0"/>
        <v>7980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</row>
    <row r="42" spans="1:255" s="61" customFormat="1" ht="12.75" customHeight="1" x14ac:dyDescent="0.25">
      <c r="A42" s="117"/>
      <c r="B42" s="118" t="s">
        <v>85</v>
      </c>
      <c r="C42" s="108"/>
      <c r="D42" s="108"/>
      <c r="E42" s="84"/>
      <c r="F42" s="85"/>
      <c r="G42" s="86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</row>
    <row r="43" spans="1:255" s="61" customFormat="1" ht="12.75" customHeight="1" x14ac:dyDescent="0.25">
      <c r="A43" s="117"/>
      <c r="B43" s="83" t="s">
        <v>86</v>
      </c>
      <c r="C43" s="108" t="s">
        <v>57</v>
      </c>
      <c r="D43" s="108">
        <v>4</v>
      </c>
      <c r="E43" s="84" t="s">
        <v>87</v>
      </c>
      <c r="F43" s="85">
        <v>8520</v>
      </c>
      <c r="G43" s="86">
        <f t="shared" si="0"/>
        <v>34080</v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</row>
    <row r="44" spans="1:255" s="61" customFormat="1" ht="12.75" customHeight="1" x14ac:dyDescent="0.25">
      <c r="A44" s="117"/>
      <c r="B44" s="118" t="s">
        <v>88</v>
      </c>
      <c r="C44" s="108"/>
      <c r="D44" s="108"/>
      <c r="E44" s="84"/>
      <c r="F44" s="85"/>
      <c r="G44" s="86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</row>
    <row r="45" spans="1:255" s="61" customFormat="1" ht="12.75" customHeight="1" x14ac:dyDescent="0.25">
      <c r="A45" s="117"/>
      <c r="B45" s="83" t="s">
        <v>89</v>
      </c>
      <c r="C45" s="108" t="s">
        <v>57</v>
      </c>
      <c r="D45" s="108">
        <v>1</v>
      </c>
      <c r="E45" s="84" t="s">
        <v>84</v>
      </c>
      <c r="F45" s="85">
        <v>85500</v>
      </c>
      <c r="G45" s="86">
        <f t="shared" si="0"/>
        <v>85500</v>
      </c>
      <c r="H45" s="60"/>
      <c r="I45" s="119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</row>
    <row r="46" spans="1:255" s="61" customFormat="1" ht="12.75" customHeight="1" x14ac:dyDescent="0.25">
      <c r="A46" s="117"/>
      <c r="B46" s="118" t="s">
        <v>65</v>
      </c>
      <c r="C46" s="108"/>
      <c r="D46" s="108"/>
      <c r="E46" s="84"/>
      <c r="F46" s="85"/>
      <c r="G46" s="86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</row>
    <row r="47" spans="1:255" s="61" customFormat="1" ht="12.75" customHeight="1" x14ac:dyDescent="0.25">
      <c r="A47" s="117"/>
      <c r="B47" s="83" t="s">
        <v>90</v>
      </c>
      <c r="C47" s="108" t="s">
        <v>66</v>
      </c>
      <c r="D47" s="108">
        <v>0.3</v>
      </c>
      <c r="E47" s="84" t="s">
        <v>87</v>
      </c>
      <c r="F47" s="85">
        <v>37840</v>
      </c>
      <c r="G47" s="86">
        <f t="shared" si="0"/>
        <v>11352</v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</row>
    <row r="48" spans="1:255" s="61" customFormat="1" ht="12.75" customHeight="1" x14ac:dyDescent="0.25">
      <c r="A48" s="117"/>
      <c r="B48" s="83" t="s">
        <v>91</v>
      </c>
      <c r="C48" s="108" t="s">
        <v>66</v>
      </c>
      <c r="D48" s="108">
        <v>1</v>
      </c>
      <c r="E48" s="84" t="s">
        <v>92</v>
      </c>
      <c r="F48" s="85">
        <v>18050</v>
      </c>
      <c r="G48" s="86">
        <f t="shared" si="0"/>
        <v>18050</v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0"/>
      <c r="IG48" s="60"/>
      <c r="IH48" s="60"/>
      <c r="II48" s="60"/>
      <c r="IJ48" s="60"/>
      <c r="IK48" s="60"/>
      <c r="IL48" s="60"/>
      <c r="IM48" s="60"/>
      <c r="IN48" s="60"/>
      <c r="IO48" s="60"/>
      <c r="IP48" s="60"/>
      <c r="IQ48" s="60"/>
      <c r="IR48" s="60"/>
      <c r="IS48" s="60"/>
      <c r="IT48" s="60"/>
      <c r="IU48" s="60"/>
    </row>
    <row r="49" spans="1:255" s="61" customFormat="1" ht="13.5" customHeight="1" x14ac:dyDescent="0.25">
      <c r="A49" s="117"/>
      <c r="B49" s="120" t="s">
        <v>31</v>
      </c>
      <c r="C49" s="121"/>
      <c r="D49" s="121"/>
      <c r="E49" s="121"/>
      <c r="F49" s="122"/>
      <c r="G49" s="123">
        <f>SUM(G38:G48)</f>
        <v>744162</v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0"/>
      <c r="IG49" s="60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0"/>
    </row>
    <row r="50" spans="1:255" s="61" customFormat="1" ht="12" customHeight="1" x14ac:dyDescent="0.25">
      <c r="A50" s="67"/>
      <c r="B50" s="124"/>
      <c r="C50" s="125"/>
      <c r="D50" s="125"/>
      <c r="E50" s="126"/>
      <c r="F50" s="127"/>
      <c r="G50" s="128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0"/>
      <c r="IG50" s="60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0"/>
    </row>
    <row r="51" spans="1:255" s="61" customFormat="1" ht="12" customHeight="1" x14ac:dyDescent="0.25">
      <c r="A51" s="55"/>
      <c r="B51" s="89" t="s">
        <v>32</v>
      </c>
      <c r="C51" s="90"/>
      <c r="D51" s="91"/>
      <c r="E51" s="91"/>
      <c r="F51" s="92"/>
      <c r="G51" s="93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0"/>
      <c r="HR51" s="60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0"/>
      <c r="IG51" s="60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0"/>
    </row>
    <row r="52" spans="1:255" s="61" customFormat="1" ht="24" customHeight="1" x14ac:dyDescent="0.25">
      <c r="A52" s="55"/>
      <c r="B52" s="129" t="s">
        <v>33</v>
      </c>
      <c r="C52" s="114" t="s">
        <v>29</v>
      </c>
      <c r="D52" s="114" t="s">
        <v>30</v>
      </c>
      <c r="E52" s="129" t="s">
        <v>17</v>
      </c>
      <c r="F52" s="114" t="s">
        <v>18</v>
      </c>
      <c r="G52" s="129" t="s">
        <v>19</v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0"/>
      <c r="HC52" s="60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0"/>
      <c r="HR52" s="60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0"/>
      <c r="IG52" s="60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0"/>
    </row>
    <row r="53" spans="1:255" s="61" customFormat="1" ht="16.5" customHeight="1" x14ac:dyDescent="0.25">
      <c r="A53" s="117"/>
      <c r="B53" s="130" t="s">
        <v>69</v>
      </c>
      <c r="C53" s="131" t="s">
        <v>70</v>
      </c>
      <c r="D53" s="132">
        <v>2</v>
      </c>
      <c r="E53" s="112" t="s">
        <v>71</v>
      </c>
      <c r="F53" s="113">
        <v>55000</v>
      </c>
      <c r="G53" s="133">
        <f>AVERAGE(D53*F53)</f>
        <v>110000</v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0"/>
      <c r="HC53" s="60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0"/>
      <c r="HR53" s="60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0"/>
      <c r="IG53" s="60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0"/>
    </row>
    <row r="54" spans="1:255" s="61" customFormat="1" ht="13.5" customHeight="1" x14ac:dyDescent="0.25">
      <c r="A54" s="55"/>
      <c r="B54" s="134" t="s">
        <v>34</v>
      </c>
      <c r="C54" s="135"/>
      <c r="D54" s="135"/>
      <c r="E54" s="136"/>
      <c r="F54" s="137"/>
      <c r="G54" s="138">
        <f>SUM(G53)</f>
        <v>110000</v>
      </c>
      <c r="H54" s="60"/>
      <c r="I54" s="119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0"/>
      <c r="HC54" s="60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0"/>
      <c r="HR54" s="60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0"/>
      <c r="IG54" s="60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0"/>
    </row>
    <row r="55" spans="1:255" s="61" customFormat="1" ht="12" customHeight="1" x14ac:dyDescent="0.25">
      <c r="A55" s="67"/>
      <c r="B55" s="139"/>
      <c r="C55" s="139"/>
      <c r="D55" s="139"/>
      <c r="E55" s="139"/>
      <c r="F55" s="140"/>
      <c r="G55" s="141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0"/>
      <c r="HC55" s="60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0"/>
      <c r="HR55" s="60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0"/>
      <c r="IG55" s="60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0"/>
    </row>
    <row r="56" spans="1:255" s="61" customFormat="1" ht="12" customHeight="1" x14ac:dyDescent="0.25">
      <c r="A56" s="117"/>
      <c r="B56" s="142" t="s">
        <v>35</v>
      </c>
      <c r="C56" s="143"/>
      <c r="D56" s="143"/>
      <c r="E56" s="143"/>
      <c r="F56" s="143"/>
      <c r="G56" s="144">
        <f>G22+G27+G34+G49+G54</f>
        <v>1931162</v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0"/>
      <c r="HC56" s="60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0"/>
      <c r="HR56" s="60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0"/>
      <c r="IG56" s="60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0"/>
    </row>
    <row r="57" spans="1:255" s="61" customFormat="1" ht="12" customHeight="1" x14ac:dyDescent="0.25">
      <c r="A57" s="117"/>
      <c r="B57" s="145" t="s">
        <v>36</v>
      </c>
      <c r="C57" s="146"/>
      <c r="D57" s="146"/>
      <c r="E57" s="146"/>
      <c r="F57" s="146"/>
      <c r="G57" s="147">
        <f>G56*0.05</f>
        <v>96558.1</v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0"/>
      <c r="HC57" s="60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0"/>
      <c r="HR57" s="60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0"/>
      <c r="IG57" s="60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0"/>
    </row>
    <row r="58" spans="1:255" s="61" customFormat="1" ht="12" customHeight="1" x14ac:dyDescent="0.25">
      <c r="A58" s="117"/>
      <c r="B58" s="148" t="s">
        <v>37</v>
      </c>
      <c r="C58" s="149"/>
      <c r="D58" s="149"/>
      <c r="E58" s="149"/>
      <c r="F58" s="149"/>
      <c r="G58" s="150">
        <f>G57+G56</f>
        <v>2027720.1</v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0"/>
      <c r="HC58" s="60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0"/>
      <c r="HR58" s="60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0"/>
      <c r="IG58" s="60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0"/>
    </row>
    <row r="59" spans="1:255" s="61" customFormat="1" ht="12" customHeight="1" x14ac:dyDescent="0.25">
      <c r="A59" s="117"/>
      <c r="B59" s="145" t="s">
        <v>38</v>
      </c>
      <c r="C59" s="146"/>
      <c r="D59" s="146"/>
      <c r="E59" s="146"/>
      <c r="F59" s="146"/>
      <c r="G59" s="147">
        <f>G12</f>
        <v>4200000</v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0"/>
      <c r="GN59" s="60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0"/>
      <c r="HC59" s="60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0"/>
      <c r="HR59" s="60"/>
      <c r="HS59" s="60"/>
      <c r="HT59" s="60"/>
      <c r="HU59" s="60"/>
      <c r="HV59" s="60"/>
      <c r="HW59" s="60"/>
      <c r="HX59" s="60"/>
      <c r="HY59" s="60"/>
      <c r="HZ59" s="60"/>
      <c r="IA59" s="60"/>
      <c r="IB59" s="60"/>
      <c r="IC59" s="60"/>
      <c r="ID59" s="60"/>
      <c r="IE59" s="60"/>
      <c r="IF59" s="60"/>
      <c r="IG59" s="60"/>
      <c r="IH59" s="60"/>
      <c r="II59" s="60"/>
      <c r="IJ59" s="60"/>
      <c r="IK59" s="60"/>
      <c r="IL59" s="60"/>
      <c r="IM59" s="60"/>
      <c r="IN59" s="60"/>
      <c r="IO59" s="60"/>
      <c r="IP59" s="60"/>
      <c r="IQ59" s="60"/>
      <c r="IR59" s="60"/>
      <c r="IS59" s="60"/>
      <c r="IT59" s="60"/>
      <c r="IU59" s="60"/>
    </row>
    <row r="60" spans="1:255" s="61" customFormat="1" ht="12" customHeight="1" x14ac:dyDescent="0.25">
      <c r="A60" s="117"/>
      <c r="B60" s="151" t="s">
        <v>39</v>
      </c>
      <c r="C60" s="152"/>
      <c r="D60" s="152"/>
      <c r="E60" s="152"/>
      <c r="F60" s="152"/>
      <c r="G60" s="144">
        <f>G59-G58</f>
        <v>2172279.9</v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0"/>
      <c r="GN60" s="60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0"/>
      <c r="HC60" s="60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0"/>
      <c r="HR60" s="60"/>
      <c r="HS60" s="60"/>
      <c r="HT60" s="60"/>
      <c r="HU60" s="60"/>
      <c r="HV60" s="60"/>
      <c r="HW60" s="60"/>
      <c r="HX60" s="60"/>
      <c r="HY60" s="60"/>
      <c r="HZ60" s="60"/>
      <c r="IA60" s="60"/>
      <c r="IB60" s="60"/>
      <c r="IC60" s="60"/>
      <c r="ID60" s="60"/>
      <c r="IE60" s="60"/>
      <c r="IF60" s="60"/>
      <c r="IG60" s="60"/>
      <c r="IH60" s="60"/>
      <c r="II60" s="60"/>
      <c r="IJ60" s="60"/>
      <c r="IK60" s="60"/>
      <c r="IL60" s="60"/>
      <c r="IM60" s="60"/>
      <c r="IN60" s="60"/>
      <c r="IO60" s="60"/>
      <c r="IP60" s="60"/>
      <c r="IQ60" s="60"/>
      <c r="IR60" s="60"/>
      <c r="IS60" s="60"/>
      <c r="IT60" s="60"/>
      <c r="IU60" s="60"/>
    </row>
    <row r="61" spans="1:255" ht="12" customHeight="1" x14ac:dyDescent="0.3">
      <c r="A61" s="18"/>
      <c r="B61" s="19" t="s">
        <v>93</v>
      </c>
      <c r="C61" s="20"/>
      <c r="D61" s="20"/>
      <c r="E61" s="20"/>
      <c r="F61" s="20"/>
      <c r="G61" s="21"/>
    </row>
    <row r="62" spans="1:255" ht="12.75" customHeight="1" thickBot="1" x14ac:dyDescent="0.35">
      <c r="A62" s="18"/>
      <c r="B62" s="22"/>
      <c r="C62" s="20"/>
      <c r="D62" s="20"/>
      <c r="E62" s="20"/>
      <c r="F62" s="20"/>
      <c r="G62" s="21"/>
    </row>
    <row r="63" spans="1:255" ht="12" customHeight="1" x14ac:dyDescent="0.3">
      <c r="A63" s="18"/>
      <c r="B63" s="23" t="s">
        <v>94</v>
      </c>
      <c r="C63" s="24"/>
      <c r="D63" s="24"/>
      <c r="E63" s="24"/>
      <c r="F63" s="25"/>
      <c r="G63" s="21"/>
    </row>
    <row r="64" spans="1:255" ht="12" customHeight="1" x14ac:dyDescent="0.3">
      <c r="A64" s="18"/>
      <c r="B64" s="26" t="s">
        <v>40</v>
      </c>
      <c r="C64" s="27"/>
      <c r="D64" s="27"/>
      <c r="E64" s="27"/>
      <c r="F64" s="28"/>
      <c r="G64" s="21"/>
    </row>
    <row r="65" spans="1:7" ht="12" customHeight="1" x14ac:dyDescent="0.3">
      <c r="A65" s="18"/>
      <c r="B65" s="26" t="s">
        <v>41</v>
      </c>
      <c r="C65" s="27"/>
      <c r="D65" s="27"/>
      <c r="E65" s="27"/>
      <c r="F65" s="28"/>
      <c r="G65" s="21"/>
    </row>
    <row r="66" spans="1:7" ht="12" customHeight="1" x14ac:dyDescent="0.3">
      <c r="A66" s="18"/>
      <c r="B66" s="26" t="s">
        <v>42</v>
      </c>
      <c r="C66" s="27"/>
      <c r="D66" s="27"/>
      <c r="E66" s="27"/>
      <c r="F66" s="28"/>
      <c r="G66" s="21"/>
    </row>
    <row r="67" spans="1:7" ht="12" customHeight="1" x14ac:dyDescent="0.3">
      <c r="A67" s="18"/>
      <c r="B67" s="26" t="s">
        <v>43</v>
      </c>
      <c r="C67" s="27"/>
      <c r="D67" s="27"/>
      <c r="E67" s="27"/>
      <c r="F67" s="28"/>
      <c r="G67" s="21"/>
    </row>
    <row r="68" spans="1:7" ht="12" customHeight="1" x14ac:dyDescent="0.3">
      <c r="A68" s="18"/>
      <c r="B68" s="26" t="s">
        <v>44</v>
      </c>
      <c r="C68" s="27"/>
      <c r="D68" s="27"/>
      <c r="E68" s="27"/>
      <c r="F68" s="28"/>
      <c r="G68" s="21"/>
    </row>
    <row r="69" spans="1:7" ht="12.75" customHeight="1" thickBot="1" x14ac:dyDescent="0.35">
      <c r="A69" s="18"/>
      <c r="B69" s="29" t="s">
        <v>45</v>
      </c>
      <c r="C69" s="30"/>
      <c r="D69" s="30"/>
      <c r="E69" s="30"/>
      <c r="F69" s="31"/>
      <c r="G69" s="21"/>
    </row>
    <row r="70" spans="1:7" ht="12.75" customHeight="1" x14ac:dyDescent="0.3">
      <c r="A70" s="18"/>
      <c r="B70" s="32"/>
      <c r="C70" s="27"/>
      <c r="D70" s="27"/>
      <c r="E70" s="27"/>
      <c r="F70" s="27"/>
      <c r="G70" s="21"/>
    </row>
    <row r="71" spans="1:7" ht="15" customHeight="1" thickBot="1" x14ac:dyDescent="0.35">
      <c r="A71" s="18"/>
      <c r="B71" s="164" t="s">
        <v>46</v>
      </c>
      <c r="C71" s="165"/>
      <c r="D71" s="33"/>
      <c r="E71" s="34"/>
      <c r="F71" s="34"/>
      <c r="G71" s="21"/>
    </row>
    <row r="72" spans="1:7" ht="12" customHeight="1" x14ac:dyDescent="0.3">
      <c r="A72" s="18"/>
      <c r="B72" s="35" t="s">
        <v>33</v>
      </c>
      <c r="C72" s="36" t="s">
        <v>47</v>
      </c>
      <c r="D72" s="37" t="s">
        <v>48</v>
      </c>
      <c r="E72" s="34"/>
      <c r="F72" s="34"/>
      <c r="G72" s="21"/>
    </row>
    <row r="73" spans="1:7" ht="12" customHeight="1" x14ac:dyDescent="0.3">
      <c r="A73" s="18"/>
      <c r="B73" s="38" t="s">
        <v>49</v>
      </c>
      <c r="C73" s="39">
        <f>G22</f>
        <v>308000</v>
      </c>
      <c r="D73" s="40">
        <f>(C73/C79)</f>
        <v>0.15189473142767584</v>
      </c>
      <c r="E73" s="34"/>
      <c r="F73" s="34"/>
      <c r="G73" s="21"/>
    </row>
    <row r="74" spans="1:7" ht="12" customHeight="1" x14ac:dyDescent="0.3">
      <c r="A74" s="18"/>
      <c r="B74" s="38" t="s">
        <v>50</v>
      </c>
      <c r="C74" s="39">
        <f>G27</f>
        <v>0</v>
      </c>
      <c r="D74" s="40">
        <v>0</v>
      </c>
      <c r="E74" s="34"/>
      <c r="F74" s="34"/>
      <c r="G74" s="21"/>
    </row>
    <row r="75" spans="1:7" ht="12" customHeight="1" x14ac:dyDescent="0.3">
      <c r="A75" s="18"/>
      <c r="B75" s="38" t="s">
        <v>51</v>
      </c>
      <c r="C75" s="39">
        <f>G34</f>
        <v>769000</v>
      </c>
      <c r="D75" s="40">
        <f>(C75/C79)</f>
        <v>0.37924366385676206</v>
      </c>
      <c r="E75" s="34"/>
      <c r="F75" s="34"/>
      <c r="G75" s="21"/>
    </row>
    <row r="76" spans="1:7" ht="12" customHeight="1" x14ac:dyDescent="0.3">
      <c r="A76" s="18"/>
      <c r="B76" s="38" t="s">
        <v>28</v>
      </c>
      <c r="C76" s="39">
        <f>G49</f>
        <v>744162</v>
      </c>
      <c r="D76" s="40">
        <f>(C76/C79)</f>
        <v>0.36699443872948734</v>
      </c>
      <c r="E76" s="34"/>
      <c r="F76" s="34"/>
      <c r="G76" s="21"/>
    </row>
    <row r="77" spans="1:7" ht="12" customHeight="1" x14ac:dyDescent="0.3">
      <c r="A77" s="18"/>
      <c r="B77" s="38" t="s">
        <v>52</v>
      </c>
      <c r="C77" s="41">
        <f>G54</f>
        <v>110000</v>
      </c>
      <c r="D77" s="40">
        <f>(C77/C79)</f>
        <v>5.424811836702708E-2</v>
      </c>
      <c r="E77" s="42"/>
      <c r="F77" s="42"/>
      <c r="G77" s="21"/>
    </row>
    <row r="78" spans="1:7" ht="12" customHeight="1" x14ac:dyDescent="0.3">
      <c r="A78" s="18"/>
      <c r="B78" s="38" t="s">
        <v>53</v>
      </c>
      <c r="C78" s="41">
        <f>G57</f>
        <v>96558.1</v>
      </c>
      <c r="D78" s="40">
        <f>(C78/C79)</f>
        <v>4.7619047619047616E-2</v>
      </c>
      <c r="E78" s="42"/>
      <c r="F78" s="42"/>
      <c r="G78" s="21"/>
    </row>
    <row r="79" spans="1:7" ht="12.75" customHeight="1" thickBot="1" x14ac:dyDescent="0.35">
      <c r="A79" s="18"/>
      <c r="B79" s="43" t="s">
        <v>54</v>
      </c>
      <c r="C79" s="44">
        <f>SUM(C73:C78)</f>
        <v>2027720.1</v>
      </c>
      <c r="D79" s="45">
        <f>SUM(D73:D78)</f>
        <v>1</v>
      </c>
      <c r="E79" s="42"/>
      <c r="F79" s="42"/>
      <c r="G79" s="21"/>
    </row>
    <row r="80" spans="1:7" ht="12" customHeight="1" x14ac:dyDescent="0.3">
      <c r="A80" s="18"/>
      <c r="B80" s="22"/>
      <c r="C80" s="20"/>
      <c r="D80" s="20"/>
      <c r="E80" s="20"/>
      <c r="F80" s="20"/>
      <c r="G80" s="21"/>
    </row>
    <row r="81" spans="1:7" ht="12.75" customHeight="1" thickBot="1" x14ac:dyDescent="0.35">
      <c r="A81" s="18"/>
      <c r="B81" s="46"/>
      <c r="C81" s="20"/>
      <c r="D81" s="20"/>
      <c r="E81" s="20"/>
      <c r="F81" s="20"/>
      <c r="G81" s="21"/>
    </row>
    <row r="82" spans="1:7" ht="12" customHeight="1" thickBot="1" x14ac:dyDescent="0.35">
      <c r="A82" s="18"/>
      <c r="B82" s="161" t="s">
        <v>97</v>
      </c>
      <c r="C82" s="162"/>
      <c r="D82" s="162"/>
      <c r="E82" s="163"/>
      <c r="F82" s="42"/>
      <c r="G82" s="21"/>
    </row>
    <row r="83" spans="1:7" ht="12" customHeight="1" x14ac:dyDescent="0.3">
      <c r="A83" s="18"/>
      <c r="B83" s="47" t="s">
        <v>98</v>
      </c>
      <c r="C83" s="48">
        <v>600</v>
      </c>
      <c r="D83" s="48">
        <f>G9</f>
        <v>700</v>
      </c>
      <c r="E83" s="48">
        <v>800</v>
      </c>
      <c r="F83" s="49"/>
      <c r="G83" s="50"/>
    </row>
    <row r="84" spans="1:7" ht="12.75" customHeight="1" thickBot="1" x14ac:dyDescent="0.35">
      <c r="A84" s="18"/>
      <c r="B84" s="43" t="s">
        <v>99</v>
      </c>
      <c r="C84" s="44">
        <f>(G58/C83)</f>
        <v>3379.5335</v>
      </c>
      <c r="D84" s="44">
        <f>(G58/D83)</f>
        <v>2896.7429999999999</v>
      </c>
      <c r="E84" s="51">
        <f>(G58/E83)</f>
        <v>2534.6501250000001</v>
      </c>
      <c r="F84" s="49"/>
      <c r="G84" s="50"/>
    </row>
    <row r="85" spans="1:7" ht="15.6" customHeight="1" x14ac:dyDescent="0.3">
      <c r="A85" s="18"/>
      <c r="B85" s="52" t="s">
        <v>55</v>
      </c>
      <c r="C85" s="27"/>
      <c r="D85" s="27"/>
      <c r="E85" s="27"/>
      <c r="F85" s="27"/>
      <c r="G85" s="53"/>
    </row>
  </sheetData>
  <mergeCells count="9">
    <mergeCell ref="E9:F9"/>
    <mergeCell ref="E14:F14"/>
    <mergeCell ref="E15:F15"/>
    <mergeCell ref="B17:G17"/>
    <mergeCell ref="B82:E82"/>
    <mergeCell ref="B71:C71"/>
    <mergeCell ref="E13:F13"/>
    <mergeCell ref="E11:F11"/>
    <mergeCell ref="E10:F10"/>
  </mergeCells>
  <pageMargins left="0.74803149606299213" right="0.74803149606299213" top="0.98425196850393704" bottom="0.98425196850393704" header="0" footer="0"/>
  <pageSetup paperSize="14" scale="7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ALFALFA MANTENCION</vt:lpstr>
      <vt:lpstr>'ALFALFA MANTENCION'!Área_de_impresión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Perez Reyes Nora del Carmen</cp:lastModifiedBy>
  <cp:lastPrinted>2022-06-22T13:40:23Z</cp:lastPrinted>
  <dcterms:created xsi:type="dcterms:W3CDTF">2020-11-27T12:49:26Z</dcterms:created>
  <dcterms:modified xsi:type="dcterms:W3CDTF">2022-06-22T14:07:42Z</dcterms:modified>
</cp:coreProperties>
</file>