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DOÑIHUE\"/>
    </mc:Choice>
  </mc:AlternateContent>
  <bookViews>
    <workbookView xWindow="0" yWindow="0" windowWidth="28800" windowHeight="18000"/>
  </bookViews>
  <sheets>
    <sheet name="ALFALFA" sheetId="1" r:id="rId1"/>
    <sheet name="Hoja2" sheetId="2" r:id="rId2"/>
    <sheet name="Hoja3" sheetId="3" r:id="rId3"/>
  </sheets>
  <definedNames>
    <definedName name="_xlnm.Print_Area" localSheetId="0">ALFALFA!$A$1:$F$88</definedName>
  </definedNames>
  <calcPr calcId="152511"/>
  <fileRecoveryPr repairLoad="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9" i="1" l="1"/>
  <c r="F59" i="1" l="1"/>
  <c r="F22" i="1" l="1"/>
  <c r="F25" i="1" s="1"/>
  <c r="B78" i="1" s="1"/>
  <c r="F45" i="1"/>
  <c r="F47" i="1"/>
  <c r="B82" i="1"/>
  <c r="F34" i="1"/>
  <c r="F35" i="1"/>
  <c r="F36" i="1"/>
  <c r="F37" i="1"/>
  <c r="F38" i="1"/>
  <c r="F39" i="1"/>
  <c r="F40" i="1"/>
  <c r="B79" i="1"/>
  <c r="F24" i="1"/>
  <c r="F23" i="1"/>
  <c r="F53" i="1"/>
  <c r="F52" i="1"/>
  <c r="F51" i="1"/>
  <c r="F13" i="1"/>
  <c r="F64" i="1" s="1"/>
  <c r="F54" i="1" l="1"/>
  <c r="B81" i="1" s="1"/>
  <c r="F41" i="1"/>
  <c r="B80" i="1" s="1"/>
  <c r="F61" i="1" l="1"/>
  <c r="F62" i="1" s="1"/>
  <c r="B83" i="1" s="1"/>
  <c r="B84" i="1" l="1"/>
  <c r="F63" i="1"/>
  <c r="D88" i="1" l="1"/>
  <c r="B88" i="1"/>
  <c r="F65" i="1"/>
  <c r="C88" i="1"/>
  <c r="C82" i="1"/>
  <c r="C81" i="1"/>
  <c r="C78" i="1"/>
  <c r="C80" i="1"/>
  <c r="C83" i="1"/>
  <c r="C84" i="1" l="1"/>
</calcChain>
</file>

<file path=xl/sharedStrings.xml><?xml version="1.0" encoding="utf-8"?>
<sst xmlns="http://schemas.openxmlformats.org/spreadsheetml/2006/main" count="152" uniqueCount="105">
  <si>
    <t>RUBRO o CULTIVO</t>
  </si>
  <si>
    <t>ESTABLECIMIENTO ALFALFA</t>
  </si>
  <si>
    <t>RENDIMIENTO (fardos/ha)</t>
  </si>
  <si>
    <t>VARIEDAD</t>
  </si>
  <si>
    <t>WL 903 HQ</t>
  </si>
  <si>
    <t>FECHA ESTIMADA  PRECIO VENTA</t>
  </si>
  <si>
    <t>NIVEL TECNOLOGICO</t>
  </si>
  <si>
    <t>Medio</t>
  </si>
  <si>
    <t>PRECIO ESPERADO ($/Kg)</t>
  </si>
  <si>
    <t>REGION</t>
  </si>
  <si>
    <t>B. O'Higgins</t>
  </si>
  <si>
    <t>INGRESO ESPERADO, con IVA ($)</t>
  </si>
  <si>
    <t>AREA</t>
  </si>
  <si>
    <t>DESTINO PRODUCCION</t>
  </si>
  <si>
    <t>local</t>
  </si>
  <si>
    <t>COMUNA/LOCALIDAD</t>
  </si>
  <si>
    <t>Todas</t>
  </si>
  <si>
    <t>FECHA DE COSECHA</t>
  </si>
  <si>
    <t>Marzo</t>
  </si>
  <si>
    <t>FECHA PRECIO INSUMOS</t>
  </si>
  <si>
    <t>CONTINGENCIA</t>
  </si>
  <si>
    <t>Heladas, sequía</t>
  </si>
  <si>
    <t>MANO DE OBRA</t>
  </si>
  <si>
    <t>Labores</t>
  </si>
  <si>
    <t>Unidad</t>
  </si>
  <si>
    <t>N°  de Unidades</t>
  </si>
  <si>
    <t>Epoca (mes)</t>
  </si>
  <si>
    <t xml:space="preserve"> Precio Unitario ($) </t>
  </si>
  <si>
    <t xml:space="preserve"> Sub Total ($) </t>
  </si>
  <si>
    <t>Riegos</t>
  </si>
  <si>
    <t>JH</t>
  </si>
  <si>
    <t>Subtotal Jornadas Hombre</t>
  </si>
  <si>
    <t>JORNADAS ANIMAL</t>
  </si>
  <si>
    <t>N° Jornadas</t>
  </si>
  <si>
    <t>Subtotal Jornadas Animal</t>
  </si>
  <si>
    <t>JORNADAS MAQUINARIA</t>
  </si>
  <si>
    <t>Subsolado</t>
  </si>
  <si>
    <t>JM</t>
  </si>
  <si>
    <t>Agosto</t>
  </si>
  <si>
    <t>Rastrajes</t>
  </si>
  <si>
    <t>Nivelación</t>
  </si>
  <si>
    <t>Siembra y apisonado</t>
  </si>
  <si>
    <t>Septiembre</t>
  </si>
  <si>
    <t>Siega</t>
  </si>
  <si>
    <t>Diciembre-Marzo</t>
  </si>
  <si>
    <t>Rastrillado</t>
  </si>
  <si>
    <t>Enfardadura</t>
  </si>
  <si>
    <t>Subtotal Jornada Maquinaria</t>
  </si>
  <si>
    <t>INSUMOS</t>
  </si>
  <si>
    <t>Insumos</t>
  </si>
  <si>
    <t>Cantidad</t>
  </si>
  <si>
    <t>Semilla</t>
  </si>
  <si>
    <t>kg</t>
  </si>
  <si>
    <t>FERTILIZANTES</t>
  </si>
  <si>
    <t>Superfosfato triple</t>
  </si>
  <si>
    <t>INSECTICIDAS</t>
  </si>
  <si>
    <t>lt</t>
  </si>
  <si>
    <t>Subtotal Insumos</t>
  </si>
  <si>
    <t>OTROS</t>
  </si>
  <si>
    <t>Item</t>
  </si>
  <si>
    <t>Subtotal Otros</t>
  </si>
  <si>
    <t>TOTAL COSTOS DIRECTOS ($)</t>
  </si>
  <si>
    <t>Más Imprevistos (5%)</t>
  </si>
  <si>
    <t>TOTAL COSTOS ($)</t>
  </si>
  <si>
    <t>INGRESOS ESPERADOS ($)</t>
  </si>
  <si>
    <t>RESULTADO ECONOMICO ($)</t>
  </si>
  <si>
    <t>Fuente: INDAP</t>
  </si>
  <si>
    <t>Notas:</t>
  </si>
  <si>
    <t>1. El precio de los insumos y productos se expresan con IVA.</t>
  </si>
  <si>
    <t>2. El costo de la mano de obra incluye impuestos e imposiciones.</t>
  </si>
  <si>
    <t>3. El precio de los insumos incluye el transporte hasta el predio.</t>
  </si>
  <si>
    <t>4. El costo de operación de la maquinaria incluye el arriendo, el costo del operador y el combustible.</t>
  </si>
  <si>
    <t>5. Los insumos considerados (tipo y dosis) son sólo referenciales y corresponden a la Agencia de Area en particular.</t>
  </si>
  <si>
    <t>6. El precio esperado de venta considera al producto colocado en el predio del productor.</t>
  </si>
  <si>
    <t>Pivot 100 SL</t>
  </si>
  <si>
    <t>agosto-septie,bre</t>
  </si>
  <si>
    <t xml:space="preserve">Agosto </t>
  </si>
  <si>
    <t xml:space="preserve"> </t>
  </si>
  <si>
    <t>HERBICIDA</t>
  </si>
  <si>
    <t>Rango 480 SL</t>
  </si>
  <si>
    <t>Agosto - Noviembre</t>
  </si>
  <si>
    <t>Doñihue</t>
  </si>
  <si>
    <t>Manejo fitosanitario</t>
  </si>
  <si>
    <t>cosecha</t>
  </si>
  <si>
    <t>octubre-marzo</t>
  </si>
  <si>
    <t>Septiembre-febrero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</si>
  <si>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</si>
  <si>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</si>
  <si>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</si>
  <si>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</si>
  <si>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</si>
  <si>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</si>
  <si>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</si>
  <si>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</si>
  <si>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</si>
  <si>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Rendimiento unidades/ha</t>
  </si>
  <si>
    <t>ESCENARIOS COSTO UNITARIO  (unidades/ha)</t>
  </si>
  <si>
    <t xml:space="preserve">Costo unitario ($/uniad) </t>
  </si>
  <si>
    <t>Diciembre-Enero</t>
  </si>
  <si>
    <t>7. Producción a base de 5 cortes al año.</t>
  </si>
  <si>
    <t>Karate Zeon</t>
  </si>
  <si>
    <t>COSTOS DIRECTOS DE ESTABLECIMIENTO (INCLUYE IVA)</t>
  </si>
  <si>
    <t>Abril</t>
  </si>
  <si>
    <t>Farmon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</si>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</sst>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#,##0_ ;\-#,##0\ "/>
    <numFmt numFmtId="167" formatCode="_-* #,##0.00\ _€_-;\-* #,##0.00\ _€_-;_-* &quot;-&quot;??\ _€_-;_-@_-"/>
    <numFmt numFmtId="168" formatCode="0.0"/>
    <numFmt numFmtId="169" formatCode="&quot; &quot;* #,##0&quot; &quot;;&quot; &quot;* &quot;-&quot;#,##0&quot; &quot;;&quot; &quot;* &quot;- 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Arial"/>
      <family val="2"/>
    </font>
    <font>
      <sz val="7"/>
      <color theme="1"/>
      <name val="Calibri"/>
      <family val="2"/>
    </font>
    <font>
      <b/>
      <i/>
      <sz val="7"/>
      <color theme="1"/>
      <name val="Calibri"/>
      <family val="2"/>
    </font>
    <font>
      <sz val="7"/>
      <name val="Calibri"/>
      <family val="2"/>
    </font>
    <font>
      <b/>
      <sz val="7"/>
      <name val="Calibri"/>
      <family val="2"/>
    </font>
    <font>
      <sz val="7"/>
      <name val="Calibri"/>
      <family val="2"/>
    </font>
    <font>
      <sz val="7"/>
      <color theme="1"/>
      <name val="Calibri"/>
      <family val="2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7"/>
      <color theme="0"/>
      <name val="Calibri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b/>
      <i/>
      <sz val="9"/>
      <color theme="0"/>
      <name val="Calibri"/>
      <family val="2"/>
      <scheme val="minor"/>
    </font>
    <font>
      <b/>
      <sz val="9"/>
      <color indexed="9"/>
      <name val="Calibri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9"/>
      <name val="Calibri"/>
      <family val="2"/>
    </font>
    <font>
      <b/>
      <sz val="10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0A6A8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rgb="FFF68E38"/>
        <bgColor indexed="64"/>
      </patternFill>
    </fill>
    <fill>
      <patternFill patternType="solid">
        <fgColor rgb="FF0070C0"/>
        <bgColor indexed="64"/>
      </patternFill>
    </fill>
  </fills>
  <borders count="27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auto="1"/>
      </bottom>
      <diagonal/>
    </border>
    <border>
      <left/>
      <right style="thin">
        <color auto="1"/>
      </right>
      <top style="thin">
        <color theme="0" tint="-0.499984740745262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8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/>
    <xf numFmtId="0" fontId="4" fillId="0" borderId="0" xfId="0" applyFont="1" applyBorder="1" applyAlignment="1">
      <alignment vertical="center" wrapText="1"/>
    </xf>
    <xf numFmtId="17" fontId="4" fillId="2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66" fontId="4" fillId="0" borderId="0" xfId="1" applyNumberFormat="1" applyFont="1" applyBorder="1" applyAlignment="1">
      <alignment horizontal="center" vertical="center"/>
    </xf>
    <xf numFmtId="165" fontId="4" fillId="0" borderId="0" xfId="1" applyNumberFormat="1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65" fontId="4" fillId="0" borderId="0" xfId="1" applyNumberFormat="1" applyFont="1" applyFill="1" applyBorder="1" applyAlignment="1">
      <alignment vertical="center"/>
    </xf>
    <xf numFmtId="166" fontId="4" fillId="0" borderId="0" xfId="1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right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Fill="1" applyBorder="1" applyAlignment="1">
      <alignment horizontal="right" vertical="center"/>
    </xf>
    <xf numFmtId="17" fontId="4" fillId="2" borderId="4" xfId="0" applyNumberFormat="1" applyFont="1" applyFill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17" fontId="4" fillId="0" borderId="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66" fontId="6" fillId="0" borderId="4" xfId="1" applyNumberFormat="1" applyFont="1" applyFill="1" applyBorder="1" applyAlignment="1">
      <alignment horizontal="right" vertical="center"/>
    </xf>
    <xf numFmtId="166" fontId="6" fillId="0" borderId="4" xfId="1" applyNumberFormat="1" applyFont="1" applyBorder="1" applyAlignment="1">
      <alignment horizontal="right" vertical="center"/>
    </xf>
    <xf numFmtId="0" fontId="6" fillId="0" borderId="4" xfId="0" applyFont="1" applyFill="1" applyBorder="1" applyAlignment="1">
      <alignment vertical="center"/>
    </xf>
    <xf numFmtId="2" fontId="6" fillId="0" borderId="4" xfId="2" applyNumberFormat="1" applyFont="1" applyFill="1" applyBorder="1" applyAlignment="1">
      <alignment horizontal="center" vertical="center"/>
    </xf>
    <xf numFmtId="165" fontId="6" fillId="0" borderId="4" xfId="1" applyNumberFormat="1" applyFont="1" applyFill="1" applyBorder="1" applyAlignment="1">
      <alignment vertical="center"/>
    </xf>
    <xf numFmtId="165" fontId="6" fillId="0" borderId="4" xfId="1" applyNumberFormat="1" applyFont="1" applyBorder="1" applyAlignment="1">
      <alignment vertical="center"/>
    </xf>
    <xf numFmtId="1" fontId="6" fillId="0" borderId="4" xfId="2" applyNumberFormat="1" applyFont="1" applyFill="1" applyBorder="1" applyAlignment="1">
      <alignment horizontal="center" vertical="center"/>
    </xf>
    <xf numFmtId="168" fontId="6" fillId="0" borderId="4" xfId="2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 wrapText="1"/>
    </xf>
    <xf numFmtId="166" fontId="4" fillId="0" borderId="4" xfId="1" applyNumberFormat="1" applyFont="1" applyFill="1" applyBorder="1" applyAlignment="1">
      <alignment horizontal="right" vertical="center" wrapText="1"/>
    </xf>
    <xf numFmtId="164" fontId="6" fillId="0" borderId="4" xfId="3" applyNumberFormat="1" applyFont="1" applyFill="1" applyBorder="1" applyAlignment="1">
      <alignment horizontal="center" vertical="center"/>
    </xf>
    <xf numFmtId="0" fontId="6" fillId="0" borderId="4" xfId="3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horizontal="center" vertical="center"/>
    </xf>
    <xf numFmtId="3" fontId="10" fillId="3" borderId="5" xfId="1" applyNumberFormat="1" applyFont="1" applyFill="1" applyBorder="1" applyAlignment="1">
      <alignment horizontal="center" vertical="center" wrapText="1"/>
    </xf>
    <xf numFmtId="3" fontId="10" fillId="3" borderId="5" xfId="1" applyNumberFormat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/>
    </xf>
    <xf numFmtId="0" fontId="11" fillId="4" borderId="2" xfId="0" applyFont="1" applyFill="1" applyBorder="1" applyAlignment="1">
      <alignment horizontal="center" vertical="center"/>
    </xf>
    <xf numFmtId="165" fontId="11" fillId="4" borderId="2" xfId="1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1" fillId="3" borderId="2" xfId="0" applyFont="1" applyFill="1" applyBorder="1" applyAlignment="1">
      <alignment horizontal="center" vertical="center"/>
    </xf>
    <xf numFmtId="165" fontId="11" fillId="3" borderId="2" xfId="1" applyNumberFormat="1" applyFont="1" applyFill="1" applyBorder="1" applyAlignment="1">
      <alignment vertical="center"/>
    </xf>
    <xf numFmtId="49" fontId="13" fillId="5" borderId="9" xfId="0" applyNumberFormat="1" applyFont="1" applyFill="1" applyBorder="1" applyAlignment="1">
      <alignment horizontal="center" vertical="center"/>
    </xf>
    <xf numFmtId="49" fontId="13" fillId="5" borderId="10" xfId="0" applyNumberFormat="1" applyFont="1" applyFill="1" applyBorder="1" applyAlignment="1">
      <alignment horizontal="center" vertical="center"/>
    </xf>
    <xf numFmtId="49" fontId="14" fillId="5" borderId="11" xfId="0" applyNumberFormat="1" applyFont="1" applyFill="1" applyBorder="1" applyAlignment="1">
      <alignment horizontal="center"/>
    </xf>
    <xf numFmtId="49" fontId="13" fillId="6" borderId="12" xfId="0" applyNumberFormat="1" applyFont="1" applyFill="1" applyBorder="1" applyAlignment="1">
      <alignment horizontal="left" vertical="center"/>
    </xf>
    <xf numFmtId="3" fontId="13" fillId="6" borderId="13" xfId="0" applyNumberFormat="1" applyFont="1" applyFill="1" applyBorder="1" applyAlignment="1">
      <alignment horizontal="right" vertical="center"/>
    </xf>
    <xf numFmtId="9" fontId="14" fillId="6" borderId="14" xfId="0" applyNumberFormat="1" applyFont="1" applyFill="1" applyBorder="1" applyAlignment="1">
      <alignment horizontal="right"/>
    </xf>
    <xf numFmtId="169" fontId="13" fillId="6" borderId="13" xfId="0" applyNumberFormat="1" applyFont="1" applyFill="1" applyBorder="1" applyAlignment="1">
      <alignment horizontal="right" vertical="center"/>
    </xf>
    <xf numFmtId="49" fontId="13" fillId="5" borderId="15" xfId="0" applyNumberFormat="1" applyFont="1" applyFill="1" applyBorder="1" applyAlignment="1">
      <alignment horizontal="left" vertical="center"/>
    </xf>
    <xf numFmtId="169" fontId="13" fillId="5" borderId="16" xfId="0" applyNumberFormat="1" applyFont="1" applyFill="1" applyBorder="1" applyAlignment="1">
      <alignment horizontal="right" vertical="center"/>
    </xf>
    <xf numFmtId="9" fontId="13" fillId="5" borderId="17" xfId="0" applyNumberFormat="1" applyFont="1" applyFill="1" applyBorder="1" applyAlignment="1">
      <alignment horizontal="right" vertical="center"/>
    </xf>
    <xf numFmtId="49" fontId="13" fillId="5" borderId="21" xfId="0" applyNumberFormat="1" applyFont="1" applyFill="1" applyBorder="1" applyAlignment="1">
      <alignment vertical="center"/>
    </xf>
    <xf numFmtId="0" fontId="13" fillId="5" borderId="22" xfId="0" applyNumberFormat="1" applyFont="1" applyFill="1" applyBorder="1" applyAlignment="1">
      <alignment vertical="center"/>
    </xf>
    <xf numFmtId="0" fontId="13" fillId="5" borderId="23" xfId="0" applyNumberFormat="1" applyFont="1" applyFill="1" applyBorder="1" applyAlignment="1">
      <alignment vertical="center"/>
    </xf>
    <xf numFmtId="49" fontId="13" fillId="5" borderId="15" xfId="0" applyNumberFormat="1" applyFont="1" applyFill="1" applyBorder="1" applyAlignment="1">
      <alignment vertical="center"/>
    </xf>
    <xf numFmtId="169" fontId="13" fillId="5" borderId="16" xfId="0" applyNumberFormat="1" applyFont="1" applyFill="1" applyBorder="1" applyAlignment="1">
      <alignment vertical="center"/>
    </xf>
    <xf numFmtId="0" fontId="17" fillId="0" borderId="4" xfId="0" applyFont="1" applyFill="1" applyBorder="1" applyAlignment="1">
      <alignment wrapText="1"/>
    </xf>
    <xf numFmtId="0" fontId="17" fillId="0" borderId="4" xfId="0" applyFont="1" applyFill="1" applyBorder="1" applyAlignment="1">
      <alignment horizontal="center"/>
    </xf>
    <xf numFmtId="0" fontId="17" fillId="0" borderId="4" xfId="0" applyFont="1" applyFill="1" applyBorder="1" applyAlignment="1" applyProtection="1">
      <alignment horizontal="center"/>
      <protection locked="0"/>
    </xf>
    <xf numFmtId="0" fontId="17" fillId="0" borderId="4" xfId="0" applyFont="1" applyFill="1" applyBorder="1" applyAlignment="1">
      <alignment horizontal="center" wrapText="1"/>
    </xf>
    <xf numFmtId="3" fontId="17" fillId="0" borderId="4" xfId="4" applyNumberFormat="1" applyFont="1" applyFill="1" applyBorder="1" applyAlignment="1" applyProtection="1">
      <alignment horizontal="right"/>
      <protection locked="0"/>
    </xf>
    <xf numFmtId="49" fontId="16" fillId="7" borderId="26" xfId="0" applyNumberFormat="1" applyFont="1" applyFill="1" applyBorder="1" applyAlignment="1">
      <alignment vertical="center"/>
    </xf>
    <xf numFmtId="41" fontId="10" fillId="3" borderId="5" xfId="5" applyFont="1" applyFill="1" applyBorder="1" applyAlignment="1">
      <alignment horizontal="center" vertical="center"/>
    </xf>
    <xf numFmtId="3" fontId="17" fillId="0" borderId="4" xfId="4" applyNumberFormat="1" applyFont="1" applyFill="1" applyBorder="1" applyAlignment="1">
      <alignment horizontal="right" wrapText="1"/>
    </xf>
    <xf numFmtId="49" fontId="12" fillId="4" borderId="6" xfId="0" applyNumberFormat="1" applyFont="1" applyFill="1" applyBorder="1" applyAlignment="1">
      <alignment horizontal="center" vertical="center"/>
    </xf>
    <xf numFmtId="49" fontId="12" fillId="4" borderId="7" xfId="0" applyNumberFormat="1" applyFont="1" applyFill="1" applyBorder="1" applyAlignment="1">
      <alignment horizontal="center" vertical="center"/>
    </xf>
    <xf numFmtId="49" fontId="12" fillId="4" borderId="8" xfId="0" applyNumberFormat="1" applyFont="1" applyFill="1" applyBorder="1" applyAlignment="1">
      <alignment horizontal="center" vertical="center"/>
    </xf>
    <xf numFmtId="49" fontId="12" fillId="4" borderId="18" xfId="0" applyNumberFormat="1" applyFont="1" applyFill="1" applyBorder="1" applyAlignment="1">
      <alignment horizontal="center" vertical="center"/>
    </xf>
    <xf numFmtId="49" fontId="12" fillId="4" borderId="19" xfId="0" applyNumberFormat="1" applyFont="1" applyFill="1" applyBorder="1" applyAlignment="1">
      <alignment horizontal="center" vertical="center"/>
    </xf>
    <xf numFmtId="49" fontId="12" fillId="4" borderId="20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15" fillId="3" borderId="5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41" fontId="19" fillId="7" borderId="26" xfId="5" applyFont="1" applyFill="1" applyBorder="1" applyAlignment="1">
      <alignment horizontal="right" vertical="center"/>
    </xf>
    <xf numFmtId="41" fontId="20" fillId="3" borderId="3" xfId="5" applyFont="1" applyFill="1" applyBorder="1" applyAlignment="1">
      <alignment horizontal="right" vertical="center"/>
    </xf>
    <xf numFmtId="41" fontId="20" fillId="8" borderId="3" xfId="5" applyFont="1" applyFill="1" applyBorder="1" applyAlignment="1">
      <alignment horizontal="right" vertical="center"/>
    </xf>
  </cellXfs>
  <cellStyles count="6">
    <cellStyle name="Millares" xfId="1" builtinId="3"/>
    <cellStyle name="Millares [0]" xfId="5" builtinId="6"/>
    <cellStyle name="Millares 3" xfId="2"/>
    <cellStyle name="Millares 6 2" xfId="3"/>
    <cellStyle name="Millares_Hoja3" xfId="4"/>
    <cellStyle name="Normal" xfId="0" builtinId="0"/>
  </cellStyles>
  <dxfs count="0"/>
  <tableStyles count="0" defaultTableStyle="TableStyleMedium2" defaultPivotStyle="PivotStyleLight16"/>
  <colors>
    <mruColors>
      <color rgb="FFF68E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61478</xdr:rowOff>
    </xdr:from>
    <xdr:to>
      <xdr:col>5</xdr:col>
      <xdr:colOff>695325</xdr:colOff>
      <xdr:row>8</xdr:row>
      <xdr:rowOff>109103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478"/>
          <a:ext cx="6748030" cy="1571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showGridLines="0" tabSelected="1" zoomScale="110" zoomScaleNormal="110" workbookViewId="0">
      <selection activeCell="E70" sqref="E70"/>
    </sheetView>
  </sheetViews>
  <sheetFormatPr baseColWidth="10" defaultColWidth="11.42578125" defaultRowHeight="9" x14ac:dyDescent="0.25"/>
  <cols>
    <col min="1" max="1" width="34.28515625" style="1" customWidth="1"/>
    <col min="2" max="2" width="20.28515625" style="1" bestFit="1" customWidth="1"/>
    <col min="3" max="3" width="10.28515625" style="1" customWidth="1"/>
    <col min="4" max="4" width="13.140625" style="1" bestFit="1" customWidth="1"/>
    <col min="5" max="5" width="12.85546875" style="1" customWidth="1"/>
    <col min="6" max="6" width="10.85546875" style="1" bestFit="1" customWidth="1"/>
    <col min="7" max="16384" width="11.42578125" style="1"/>
  </cols>
  <sheetData>
    <row r="1" spans="1:8" ht="15" customHeight="1" x14ac:dyDescent="0.15">
      <c r="A1" s="6"/>
      <c r="B1" s="6"/>
      <c r="C1" s="6"/>
      <c r="D1" s="6"/>
      <c r="E1" s="6"/>
      <c r="F1" s="3"/>
      <c r="G1" s="3"/>
      <c r="H1" s="3"/>
    </row>
    <row r="2" spans="1:8" ht="15" customHeight="1" x14ac:dyDescent="0.15">
      <c r="A2" s="6"/>
      <c r="B2" s="6"/>
      <c r="C2" s="6"/>
      <c r="D2" s="6"/>
      <c r="E2" s="6"/>
      <c r="F2" s="3"/>
      <c r="G2" s="3"/>
      <c r="H2" s="3"/>
    </row>
    <row r="3" spans="1:8" ht="15" customHeight="1" x14ac:dyDescent="0.15">
      <c r="A3" s="6"/>
      <c r="B3" s="6"/>
      <c r="C3" s="6"/>
      <c r="D3" s="6"/>
      <c r="E3" s="6"/>
      <c r="F3" s="3"/>
      <c r="G3" s="3"/>
      <c r="H3" s="3"/>
    </row>
    <row r="4" spans="1:8" ht="15" customHeight="1" x14ac:dyDescent="0.15">
      <c r="A4" s="6"/>
      <c r="B4" s="6"/>
      <c r="C4" s="6"/>
      <c r="D4" s="6"/>
      <c r="E4" s="6"/>
      <c r="F4" s="3"/>
      <c r="G4" s="3"/>
      <c r="H4" s="3"/>
    </row>
    <row r="5" spans="1:8" ht="15" customHeight="1" x14ac:dyDescent="0.15">
      <c r="A5" s="6"/>
      <c r="B5" s="6"/>
      <c r="C5" s="6"/>
      <c r="D5" s="6"/>
      <c r="E5" s="6"/>
      <c r="F5" s="3"/>
      <c r="G5" s="3"/>
      <c r="H5" s="3"/>
    </row>
    <row r="6" spans="1:8" ht="15" customHeight="1" x14ac:dyDescent="0.15">
      <c r="A6" s="6"/>
      <c r="B6" s="6"/>
      <c r="C6" s="6"/>
      <c r="D6" s="6"/>
      <c r="E6" s="6"/>
      <c r="F6" s="3"/>
      <c r="G6" s="3"/>
      <c r="H6" s="3"/>
    </row>
    <row r="7" spans="1:8" ht="15" customHeight="1" x14ac:dyDescent="0.15">
      <c r="A7" s="6"/>
      <c r="B7" s="6"/>
      <c r="C7" s="6"/>
      <c r="D7" s="6"/>
      <c r="E7" s="6"/>
      <c r="F7" s="3"/>
      <c r="G7" s="3"/>
      <c r="H7" s="3"/>
    </row>
    <row r="8" spans="1:8" ht="15" customHeight="1" x14ac:dyDescent="0.15">
      <c r="A8" s="6"/>
      <c r="B8" s="6"/>
      <c r="C8" s="6"/>
      <c r="D8" s="6"/>
      <c r="E8" s="6"/>
      <c r="F8" s="3"/>
      <c r="G8" s="3"/>
      <c r="H8" s="3"/>
    </row>
    <row r="9" spans="1:8" ht="15" customHeight="1" x14ac:dyDescent="0.15">
      <c r="A9" s="6"/>
      <c r="B9" s="6"/>
      <c r="C9" s="6"/>
      <c r="D9" s="6"/>
      <c r="E9" s="6"/>
      <c r="F9" s="3"/>
      <c r="G9" s="3"/>
      <c r="H9" s="3"/>
    </row>
    <row r="10" spans="1:8" ht="15" customHeight="1" x14ac:dyDescent="0.25">
      <c r="A10" s="46" t="s">
        <v>0</v>
      </c>
      <c r="B10" s="19" t="s">
        <v>1</v>
      </c>
      <c r="C10" s="3"/>
      <c r="D10" s="87" t="s">
        <v>2</v>
      </c>
      <c r="E10" s="88"/>
      <c r="F10" s="23">
        <v>450</v>
      </c>
      <c r="G10" s="3"/>
      <c r="H10" s="3"/>
    </row>
    <row r="11" spans="1:8" ht="15" customHeight="1" x14ac:dyDescent="0.25">
      <c r="A11" s="20" t="s">
        <v>3</v>
      </c>
      <c r="B11" s="21" t="s">
        <v>4</v>
      </c>
      <c r="C11" s="3"/>
      <c r="D11" s="89" t="s">
        <v>5</v>
      </c>
      <c r="E11" s="89"/>
      <c r="F11" s="24" t="s">
        <v>102</v>
      </c>
      <c r="G11" s="3"/>
      <c r="H11" s="3"/>
    </row>
    <row r="12" spans="1:8" ht="15" customHeight="1" x14ac:dyDescent="0.25">
      <c r="A12" s="20" t="s">
        <v>6</v>
      </c>
      <c r="B12" s="19" t="s">
        <v>7</v>
      </c>
      <c r="C12" s="3"/>
      <c r="D12" s="89" t="s">
        <v>8</v>
      </c>
      <c r="E12" s="89"/>
      <c r="F12" s="23">
        <v>5500</v>
      </c>
      <c r="G12" s="3"/>
      <c r="H12" s="3"/>
    </row>
    <row r="13" spans="1:8" ht="15" customHeight="1" x14ac:dyDescent="0.25">
      <c r="A13" s="20" t="s">
        <v>9</v>
      </c>
      <c r="B13" s="19" t="s">
        <v>10</v>
      </c>
      <c r="C13" s="3"/>
      <c r="D13" s="89" t="s">
        <v>11</v>
      </c>
      <c r="E13" s="89"/>
      <c r="F13" s="23">
        <f>F10*F12</f>
        <v>2475000</v>
      </c>
      <c r="G13" s="3"/>
      <c r="H13" s="3"/>
    </row>
    <row r="14" spans="1:8" ht="15" customHeight="1" x14ac:dyDescent="0.25">
      <c r="A14" s="20" t="s">
        <v>12</v>
      </c>
      <c r="B14" s="43" t="s">
        <v>81</v>
      </c>
      <c r="C14" s="3"/>
      <c r="D14" s="89" t="s">
        <v>13</v>
      </c>
      <c r="E14" s="89"/>
      <c r="F14" s="25" t="s">
        <v>14</v>
      </c>
      <c r="G14" s="3"/>
      <c r="H14" s="3"/>
    </row>
    <row r="15" spans="1:8" ht="15" customHeight="1" x14ac:dyDescent="0.25">
      <c r="A15" s="20" t="s">
        <v>15</v>
      </c>
      <c r="B15" s="19" t="s">
        <v>16</v>
      </c>
      <c r="C15" s="3"/>
      <c r="D15" s="89" t="s">
        <v>17</v>
      </c>
      <c r="E15" s="89"/>
      <c r="F15" s="24" t="s">
        <v>18</v>
      </c>
      <c r="G15" s="3"/>
      <c r="H15" s="3"/>
    </row>
    <row r="16" spans="1:8" ht="15" customHeight="1" x14ac:dyDescent="0.25">
      <c r="A16" s="20" t="s">
        <v>19</v>
      </c>
      <c r="B16" s="22" t="s">
        <v>104</v>
      </c>
      <c r="C16" s="3"/>
      <c r="D16" s="85" t="s">
        <v>20</v>
      </c>
      <c r="E16" s="85"/>
      <c r="F16" s="25" t="s">
        <v>21</v>
      </c>
      <c r="G16" s="3"/>
      <c r="H16" s="3"/>
    </row>
    <row r="17" spans="1:8" ht="11.25" customHeight="1" x14ac:dyDescent="0.25">
      <c r="A17" s="7"/>
      <c r="B17" s="8"/>
      <c r="C17" s="3"/>
      <c r="D17" s="4"/>
      <c r="E17" s="4"/>
      <c r="F17" s="4"/>
      <c r="G17" s="3"/>
      <c r="H17" s="3"/>
    </row>
    <row r="18" spans="1:8" ht="15" customHeight="1" x14ac:dyDescent="0.25">
      <c r="A18" s="86" t="s">
        <v>101</v>
      </c>
      <c r="B18" s="86"/>
      <c r="C18" s="86"/>
      <c r="D18" s="86"/>
      <c r="E18" s="86"/>
      <c r="F18" s="86"/>
      <c r="G18" s="3"/>
      <c r="H18" s="3"/>
    </row>
    <row r="19" spans="1:8" ht="10.5" customHeight="1" x14ac:dyDescent="0.25">
      <c r="A19" s="3"/>
      <c r="B19" s="9"/>
      <c r="C19" s="9"/>
      <c r="D19" s="10"/>
      <c r="E19" s="11"/>
      <c r="F19" s="3"/>
      <c r="G19" s="3"/>
      <c r="H19" s="3"/>
    </row>
    <row r="20" spans="1:8" ht="15" customHeight="1" x14ac:dyDescent="0.25">
      <c r="A20" s="76" t="s">
        <v>22</v>
      </c>
      <c r="B20" s="4"/>
      <c r="C20" s="4"/>
      <c r="D20" s="4"/>
      <c r="E20" s="4"/>
      <c r="F20" s="4"/>
      <c r="G20" s="3"/>
      <c r="H20" s="3"/>
    </row>
    <row r="21" spans="1:8" customFormat="1" ht="23.25" customHeight="1" x14ac:dyDescent="0.25">
      <c r="A21" s="46" t="s">
        <v>23</v>
      </c>
      <c r="B21" s="46" t="s">
        <v>24</v>
      </c>
      <c r="C21" s="49" t="s">
        <v>25</v>
      </c>
      <c r="D21" s="47" t="s">
        <v>26</v>
      </c>
      <c r="E21" s="49" t="s">
        <v>27</v>
      </c>
      <c r="F21" s="48" t="s">
        <v>28</v>
      </c>
    </row>
    <row r="22" spans="1:8" ht="15" customHeight="1" x14ac:dyDescent="0.25">
      <c r="A22" s="26" t="s">
        <v>29</v>
      </c>
      <c r="B22" s="27" t="s">
        <v>30</v>
      </c>
      <c r="C22" s="28">
        <v>9</v>
      </c>
      <c r="D22" s="44" t="s">
        <v>85</v>
      </c>
      <c r="E22" s="29">
        <v>25000</v>
      </c>
      <c r="F22" s="30">
        <f>C22*E22</f>
        <v>225000</v>
      </c>
      <c r="G22" s="3"/>
      <c r="H22" s="3"/>
    </row>
    <row r="23" spans="1:8" ht="15" customHeight="1" x14ac:dyDescent="0.25">
      <c r="A23" s="42" t="s">
        <v>82</v>
      </c>
      <c r="B23" s="27" t="s">
        <v>30</v>
      </c>
      <c r="C23" s="28">
        <v>2</v>
      </c>
      <c r="D23" s="44" t="s">
        <v>84</v>
      </c>
      <c r="E23" s="29">
        <v>25000</v>
      </c>
      <c r="F23" s="30">
        <f t="shared" ref="F23" si="0">C23*E23</f>
        <v>50000</v>
      </c>
      <c r="G23" s="3"/>
      <c r="H23" s="3"/>
    </row>
    <row r="24" spans="1:8" ht="15" customHeight="1" x14ac:dyDescent="0.25">
      <c r="A24" s="42" t="s">
        <v>83</v>
      </c>
      <c r="B24" s="27" t="s">
        <v>30</v>
      </c>
      <c r="C24" s="28">
        <v>4</v>
      </c>
      <c r="D24" s="44" t="s">
        <v>84</v>
      </c>
      <c r="E24" s="29">
        <v>25000</v>
      </c>
      <c r="F24" s="30">
        <f t="shared" ref="F24" si="1">C24*E24</f>
        <v>100000</v>
      </c>
      <c r="G24" s="3"/>
      <c r="H24" s="3"/>
    </row>
    <row r="25" spans="1:8" customFormat="1" ht="12.75" customHeight="1" x14ac:dyDescent="0.25">
      <c r="A25" s="46" t="s">
        <v>31</v>
      </c>
      <c r="B25" s="46"/>
      <c r="C25" s="49"/>
      <c r="D25" s="47"/>
      <c r="E25" s="49"/>
      <c r="F25" s="77">
        <f>SUM(F22:F22)</f>
        <v>225000</v>
      </c>
    </row>
    <row r="26" spans="1:8" ht="9.75" customHeight="1" x14ac:dyDescent="0.25">
      <c r="A26" s="4"/>
      <c r="B26" s="12"/>
      <c r="C26" s="12"/>
      <c r="D26" s="12"/>
      <c r="E26" s="13"/>
      <c r="F26" s="13"/>
      <c r="G26" s="4"/>
      <c r="H26" s="3"/>
    </row>
    <row r="27" spans="1:8" ht="15" customHeight="1" x14ac:dyDescent="0.25">
      <c r="A27" s="76" t="s">
        <v>32</v>
      </c>
      <c r="B27" s="12"/>
      <c r="C27" s="12"/>
      <c r="D27" s="12"/>
      <c r="E27" s="14"/>
      <c r="F27" s="14"/>
      <c r="G27" s="3"/>
      <c r="H27" s="3"/>
    </row>
    <row r="28" spans="1:8" customFormat="1" ht="22.5" customHeight="1" x14ac:dyDescent="0.25">
      <c r="A28" s="46" t="s">
        <v>23</v>
      </c>
      <c r="B28" s="46" t="s">
        <v>24</v>
      </c>
      <c r="C28" s="49" t="s">
        <v>33</v>
      </c>
      <c r="D28" s="47" t="s">
        <v>26</v>
      </c>
      <c r="E28" s="49" t="s">
        <v>27</v>
      </c>
      <c r="F28" s="48" t="s">
        <v>28</v>
      </c>
    </row>
    <row r="29" spans="1:8" ht="15" customHeight="1" x14ac:dyDescent="0.25">
      <c r="A29" s="31"/>
      <c r="B29" s="27"/>
      <c r="C29" s="32"/>
      <c r="D29" s="28"/>
      <c r="E29" s="33"/>
      <c r="F29" s="34"/>
      <c r="G29" s="3"/>
      <c r="H29" s="3"/>
    </row>
    <row r="30" spans="1:8" customFormat="1" ht="15" x14ac:dyDescent="0.25">
      <c r="A30" s="46" t="s">
        <v>34</v>
      </c>
      <c r="B30" s="46"/>
      <c r="C30" s="49"/>
      <c r="D30" s="47"/>
      <c r="E30" s="49"/>
      <c r="F30" s="48"/>
    </row>
    <row r="31" spans="1:8" ht="15" customHeight="1" x14ac:dyDescent="0.25">
      <c r="A31" s="11"/>
      <c r="B31" s="15"/>
      <c r="C31" s="15"/>
      <c r="D31" s="15"/>
      <c r="E31" s="16"/>
      <c r="F31" s="16"/>
      <c r="G31" s="3"/>
      <c r="H31" s="3"/>
    </row>
    <row r="32" spans="1:8" ht="15" customHeight="1" x14ac:dyDescent="0.25">
      <c r="A32" s="76" t="s">
        <v>35</v>
      </c>
      <c r="B32" s="12"/>
      <c r="C32" s="12"/>
      <c r="D32" s="12"/>
      <c r="E32" s="14"/>
      <c r="F32" s="14"/>
      <c r="G32" s="3"/>
      <c r="H32" s="3"/>
    </row>
    <row r="33" spans="1:8" customFormat="1" ht="22.5" customHeight="1" x14ac:dyDescent="0.25">
      <c r="A33" s="46" t="s">
        <v>23</v>
      </c>
      <c r="B33" s="46" t="s">
        <v>24</v>
      </c>
      <c r="C33" s="49" t="s">
        <v>33</v>
      </c>
      <c r="D33" s="47" t="s">
        <v>26</v>
      </c>
      <c r="E33" s="49" t="s">
        <v>27</v>
      </c>
      <c r="F33" s="48" t="s">
        <v>28</v>
      </c>
    </row>
    <row r="34" spans="1:8" ht="15" customHeight="1" x14ac:dyDescent="0.25">
      <c r="A34" s="31" t="s">
        <v>36</v>
      </c>
      <c r="B34" s="27" t="s">
        <v>37</v>
      </c>
      <c r="C34" s="35">
        <v>1</v>
      </c>
      <c r="D34" s="28" t="s">
        <v>38</v>
      </c>
      <c r="E34" s="29">
        <v>150000</v>
      </c>
      <c r="F34" s="30">
        <f>+E34*C34</f>
        <v>150000</v>
      </c>
      <c r="G34" s="3"/>
      <c r="H34" s="3"/>
    </row>
    <row r="35" spans="1:8" ht="15" customHeight="1" x14ac:dyDescent="0.25">
      <c r="A35" s="31" t="s">
        <v>39</v>
      </c>
      <c r="B35" s="27" t="s">
        <v>37</v>
      </c>
      <c r="C35" s="36">
        <v>0.2</v>
      </c>
      <c r="D35" s="28" t="s">
        <v>38</v>
      </c>
      <c r="E35" s="29">
        <v>180000</v>
      </c>
      <c r="F35" s="30">
        <f t="shared" ref="F35:F40" si="2">+E35*C35</f>
        <v>36000</v>
      </c>
      <c r="G35" s="3"/>
      <c r="H35" s="3"/>
    </row>
    <row r="36" spans="1:8" ht="15" customHeight="1" x14ac:dyDescent="0.25">
      <c r="A36" s="31" t="s">
        <v>40</v>
      </c>
      <c r="B36" s="27" t="s">
        <v>37</v>
      </c>
      <c r="C36" s="36">
        <v>0.5</v>
      </c>
      <c r="D36" s="28" t="s">
        <v>38</v>
      </c>
      <c r="E36" s="29">
        <v>50000</v>
      </c>
      <c r="F36" s="30">
        <f t="shared" si="2"/>
        <v>25000</v>
      </c>
      <c r="G36" s="3"/>
      <c r="H36" s="3"/>
    </row>
    <row r="37" spans="1:8" ht="15" customHeight="1" x14ac:dyDescent="0.25">
      <c r="A37" s="31" t="s">
        <v>41</v>
      </c>
      <c r="B37" s="27" t="s">
        <v>37</v>
      </c>
      <c r="C37" s="36">
        <v>0.5</v>
      </c>
      <c r="D37" s="28" t="s">
        <v>38</v>
      </c>
      <c r="E37" s="29">
        <v>120000</v>
      </c>
      <c r="F37" s="30">
        <f t="shared" si="2"/>
        <v>60000</v>
      </c>
      <c r="G37" s="3"/>
      <c r="H37" s="3"/>
    </row>
    <row r="38" spans="1:8" ht="15" customHeight="1" x14ac:dyDescent="0.25">
      <c r="A38" s="31" t="s">
        <v>43</v>
      </c>
      <c r="B38" s="27" t="s">
        <v>37</v>
      </c>
      <c r="C38" s="36">
        <v>0.5</v>
      </c>
      <c r="D38" s="28" t="s">
        <v>44</v>
      </c>
      <c r="E38" s="29">
        <v>145000</v>
      </c>
      <c r="F38" s="30">
        <f t="shared" si="2"/>
        <v>72500</v>
      </c>
      <c r="G38" s="3"/>
      <c r="H38" s="3"/>
    </row>
    <row r="39" spans="1:8" ht="15" customHeight="1" x14ac:dyDescent="0.25">
      <c r="A39" s="31" t="s">
        <v>45</v>
      </c>
      <c r="B39" s="27" t="s">
        <v>37</v>
      </c>
      <c r="C39" s="36">
        <v>0.6</v>
      </c>
      <c r="D39" s="28" t="s">
        <v>44</v>
      </c>
      <c r="E39" s="29">
        <v>195000</v>
      </c>
      <c r="F39" s="30">
        <f t="shared" si="2"/>
        <v>117000</v>
      </c>
      <c r="G39" s="3"/>
      <c r="H39" s="3"/>
    </row>
    <row r="40" spans="1:8" ht="15" customHeight="1" x14ac:dyDescent="0.25">
      <c r="A40" s="31" t="s">
        <v>46</v>
      </c>
      <c r="B40" s="27" t="s">
        <v>37</v>
      </c>
      <c r="C40" s="36">
        <v>1</v>
      </c>
      <c r="D40" s="28" t="s">
        <v>44</v>
      </c>
      <c r="E40" s="29">
        <v>850000</v>
      </c>
      <c r="F40" s="30">
        <f t="shared" si="2"/>
        <v>850000</v>
      </c>
      <c r="G40" s="3"/>
      <c r="H40" s="3"/>
    </row>
    <row r="41" spans="1:8" customFormat="1" ht="15" x14ac:dyDescent="0.25">
      <c r="A41" s="46" t="s">
        <v>47</v>
      </c>
      <c r="B41" s="46"/>
      <c r="C41" s="49"/>
      <c r="D41" s="47"/>
      <c r="E41" s="49"/>
      <c r="F41" s="77">
        <f>SUM(F34:F40)</f>
        <v>1310500</v>
      </c>
    </row>
    <row r="42" spans="1:8" ht="15" customHeight="1" x14ac:dyDescent="0.25">
      <c r="A42" s="4"/>
      <c r="B42" s="12"/>
      <c r="C42" s="12"/>
      <c r="D42" s="12"/>
      <c r="E42" s="14"/>
      <c r="F42" s="14"/>
      <c r="G42" s="4"/>
      <c r="H42" s="3"/>
    </row>
    <row r="43" spans="1:8" ht="15" customHeight="1" x14ac:dyDescent="0.25">
      <c r="A43" s="76" t="s">
        <v>48</v>
      </c>
      <c r="B43" s="12"/>
      <c r="C43" s="12"/>
      <c r="D43" s="12"/>
      <c r="E43" s="14"/>
      <c r="F43" s="14"/>
      <c r="G43" s="3"/>
      <c r="H43" s="3"/>
    </row>
    <row r="44" spans="1:8" customFormat="1" ht="22.5" customHeight="1" x14ac:dyDescent="0.25">
      <c r="A44" s="46" t="s">
        <v>49</v>
      </c>
      <c r="B44" s="46" t="s">
        <v>24</v>
      </c>
      <c r="C44" s="49" t="s">
        <v>50</v>
      </c>
      <c r="D44" s="47" t="s">
        <v>26</v>
      </c>
      <c r="E44" s="49" t="s">
        <v>27</v>
      </c>
      <c r="F44" s="48" t="s">
        <v>28</v>
      </c>
    </row>
    <row r="45" spans="1:8" s="2" customFormat="1" ht="15" customHeight="1" x14ac:dyDescent="0.25">
      <c r="A45" s="37" t="s">
        <v>51</v>
      </c>
      <c r="B45" s="38" t="s">
        <v>52</v>
      </c>
      <c r="C45" s="38">
        <v>25</v>
      </c>
      <c r="D45" s="38" t="s">
        <v>76</v>
      </c>
      <c r="E45" s="29">
        <v>11277</v>
      </c>
      <c r="F45" s="39">
        <f>AVERAGE(C45*E45)</f>
        <v>281925</v>
      </c>
      <c r="G45" s="3"/>
      <c r="H45" s="5"/>
    </row>
    <row r="46" spans="1:8" ht="15" customHeight="1" x14ac:dyDescent="0.25">
      <c r="A46" s="45" t="s">
        <v>53</v>
      </c>
      <c r="G46" s="3"/>
      <c r="H46" s="3"/>
    </row>
    <row r="47" spans="1:8" ht="15" customHeight="1" x14ac:dyDescent="0.25">
      <c r="A47" s="42" t="s">
        <v>54</v>
      </c>
      <c r="B47" s="28" t="s">
        <v>52</v>
      </c>
      <c r="C47" s="28">
        <v>300</v>
      </c>
      <c r="D47" s="38" t="s">
        <v>42</v>
      </c>
      <c r="E47" s="29">
        <v>1300</v>
      </c>
      <c r="F47" s="30">
        <f t="shared" ref="F47" si="3">AVERAGE(C47*E47)</f>
        <v>390000</v>
      </c>
      <c r="G47" s="3"/>
      <c r="H47" s="3"/>
    </row>
    <row r="48" spans="1:8" ht="15" customHeight="1" x14ac:dyDescent="0.25">
      <c r="A48" s="45" t="s">
        <v>55</v>
      </c>
      <c r="G48" s="3"/>
      <c r="H48" s="3"/>
    </row>
    <row r="49" spans="1:10" ht="15" customHeight="1" x14ac:dyDescent="0.15">
      <c r="A49" s="71" t="s">
        <v>100</v>
      </c>
      <c r="B49" s="72" t="s">
        <v>56</v>
      </c>
      <c r="C49" s="73">
        <v>1</v>
      </c>
      <c r="D49" s="74" t="s">
        <v>98</v>
      </c>
      <c r="E49" s="78">
        <v>45370</v>
      </c>
      <c r="F49" s="75">
        <f t="shared" ref="F49" si="4">C49*E49</f>
        <v>45370</v>
      </c>
      <c r="G49" s="3"/>
      <c r="H49" s="3"/>
    </row>
    <row r="50" spans="1:10" ht="15" customHeight="1" x14ac:dyDescent="0.25">
      <c r="A50" s="45" t="s">
        <v>78</v>
      </c>
      <c r="G50" s="3"/>
      <c r="H50" s="3"/>
    </row>
    <row r="51" spans="1:10" ht="15" customHeight="1" x14ac:dyDescent="0.25">
      <c r="A51" s="26" t="s">
        <v>74</v>
      </c>
      <c r="B51" s="28" t="s">
        <v>56</v>
      </c>
      <c r="C51" s="28">
        <v>1</v>
      </c>
      <c r="D51" s="28" t="s">
        <v>75</v>
      </c>
      <c r="E51" s="29">
        <v>125000</v>
      </c>
      <c r="F51" s="30">
        <f>AVERAGE(C51*E51)</f>
        <v>125000</v>
      </c>
      <c r="G51" s="3"/>
      <c r="H51" s="3"/>
    </row>
    <row r="52" spans="1:10" ht="15" customHeight="1" x14ac:dyDescent="0.25">
      <c r="A52" s="26" t="s">
        <v>79</v>
      </c>
      <c r="B52" s="28" t="s">
        <v>56</v>
      </c>
      <c r="C52" s="28">
        <v>2</v>
      </c>
      <c r="D52" s="28" t="s">
        <v>80</v>
      </c>
      <c r="E52" s="29">
        <v>18870</v>
      </c>
      <c r="F52" s="30">
        <f>+C52*E52</f>
        <v>37740</v>
      </c>
      <c r="G52" s="3"/>
      <c r="H52" s="3" t="s">
        <v>77</v>
      </c>
    </row>
    <row r="53" spans="1:10" ht="15" customHeight="1" x14ac:dyDescent="0.25">
      <c r="A53" s="26" t="s">
        <v>103</v>
      </c>
      <c r="B53" s="28" t="s">
        <v>56</v>
      </c>
      <c r="C53" s="28">
        <v>2</v>
      </c>
      <c r="D53" s="28" t="s">
        <v>80</v>
      </c>
      <c r="E53" s="29">
        <v>13562</v>
      </c>
      <c r="F53" s="30">
        <f>+C53*E53</f>
        <v>27124</v>
      </c>
      <c r="G53" s="3"/>
      <c r="H53" s="3"/>
    </row>
    <row r="54" spans="1:10" customFormat="1" ht="15" x14ac:dyDescent="0.25">
      <c r="A54" s="46" t="s">
        <v>57</v>
      </c>
      <c r="B54" s="46"/>
      <c r="C54" s="49"/>
      <c r="D54" s="47"/>
      <c r="E54" s="49"/>
      <c r="F54" s="77">
        <f>SUM(F45:F49)</f>
        <v>717295</v>
      </c>
    </row>
    <row r="55" spans="1:10" ht="15" customHeight="1" x14ac:dyDescent="0.25">
      <c r="A55" s="11" t="s">
        <v>77</v>
      </c>
      <c r="B55" s="12"/>
      <c r="C55" s="12"/>
      <c r="D55" s="12"/>
      <c r="E55" s="13"/>
      <c r="F55" s="17"/>
      <c r="G55" s="3"/>
      <c r="H55" s="3"/>
    </row>
    <row r="56" spans="1:10" ht="15" customHeight="1" x14ac:dyDescent="0.25">
      <c r="A56" s="76" t="s">
        <v>58</v>
      </c>
      <c r="B56" s="12"/>
      <c r="C56" s="12"/>
      <c r="D56" s="12"/>
      <c r="E56" s="13"/>
      <c r="F56" s="13"/>
      <c r="G56" s="3"/>
      <c r="H56" s="3"/>
    </row>
    <row r="57" spans="1:10" customFormat="1" ht="22.5" customHeight="1" x14ac:dyDescent="0.25">
      <c r="A57" s="46" t="s">
        <v>59</v>
      </c>
      <c r="B57" s="46" t="s">
        <v>24</v>
      </c>
      <c r="C57" s="49" t="s">
        <v>50</v>
      </c>
      <c r="D57" s="47" t="s">
        <v>26</v>
      </c>
      <c r="E57" s="49" t="s">
        <v>27</v>
      </c>
      <c r="F57" s="48" t="s">
        <v>28</v>
      </c>
    </row>
    <row r="58" spans="1:10" ht="15" customHeight="1" x14ac:dyDescent="0.25">
      <c r="A58" s="26" t="s">
        <v>77</v>
      </c>
      <c r="B58" s="40" t="s">
        <v>77</v>
      </c>
      <c r="C58" s="41" t="s">
        <v>77</v>
      </c>
      <c r="D58" s="28" t="s">
        <v>77</v>
      </c>
      <c r="E58" s="29" t="s">
        <v>77</v>
      </c>
      <c r="F58" s="30">
        <v>0</v>
      </c>
      <c r="G58" s="3"/>
      <c r="H58" s="3"/>
    </row>
    <row r="59" spans="1:10" customFormat="1" ht="15" x14ac:dyDescent="0.25">
      <c r="A59" s="46" t="s">
        <v>60</v>
      </c>
      <c r="B59" s="46"/>
      <c r="C59" s="49"/>
      <c r="D59" s="47"/>
      <c r="E59" s="49"/>
      <c r="F59" s="48">
        <f>+F58</f>
        <v>0</v>
      </c>
    </row>
    <row r="60" spans="1:10" ht="15" customHeight="1" x14ac:dyDescent="0.25">
      <c r="A60" s="11"/>
      <c r="B60" s="12"/>
      <c r="C60" s="12"/>
      <c r="D60" s="12"/>
      <c r="E60" s="13"/>
      <c r="F60" s="17"/>
      <c r="G60" s="4"/>
      <c r="H60" s="3"/>
    </row>
    <row r="61" spans="1:10" customFormat="1" ht="15" x14ac:dyDescent="0.25">
      <c r="A61" s="76" t="s">
        <v>61</v>
      </c>
      <c r="B61" s="76"/>
      <c r="C61" s="76"/>
      <c r="D61" s="76"/>
      <c r="E61" s="76"/>
      <c r="F61" s="90">
        <f>+F25+F30+F54+F59+F41</f>
        <v>2252795</v>
      </c>
      <c r="G61" s="3"/>
      <c r="H61" s="3"/>
      <c r="I61" s="3"/>
      <c r="J61" s="3"/>
    </row>
    <row r="62" spans="1:10" ht="15" customHeight="1" x14ac:dyDescent="0.25">
      <c r="A62" s="53" t="s">
        <v>62</v>
      </c>
      <c r="B62" s="54"/>
      <c r="C62" s="54"/>
      <c r="D62" s="54"/>
      <c r="E62" s="55"/>
      <c r="F62" s="91">
        <f>F61*0.05</f>
        <v>112639.75</v>
      </c>
      <c r="G62" s="3"/>
      <c r="H62" s="3"/>
    </row>
    <row r="63" spans="1:10" customFormat="1" ht="15" x14ac:dyDescent="0.25">
      <c r="A63" s="76" t="s">
        <v>63</v>
      </c>
      <c r="B63" s="76"/>
      <c r="C63" s="76"/>
      <c r="D63" s="76"/>
      <c r="E63" s="76"/>
      <c r="F63" s="90">
        <f>+F61+F62</f>
        <v>2365434.75</v>
      </c>
    </row>
    <row r="64" spans="1:10" ht="15" customHeight="1" x14ac:dyDescent="0.25">
      <c r="A64" s="53" t="s">
        <v>64</v>
      </c>
      <c r="B64" s="54"/>
      <c r="C64" s="54"/>
      <c r="D64" s="54"/>
      <c r="E64" s="55"/>
      <c r="F64" s="91">
        <f>F13</f>
        <v>2475000</v>
      </c>
      <c r="G64" s="3"/>
      <c r="H64" s="3"/>
    </row>
    <row r="65" spans="1:8" customFormat="1" ht="15" x14ac:dyDescent="0.25">
      <c r="A65" s="50" t="s">
        <v>65</v>
      </c>
      <c r="B65" s="51"/>
      <c r="C65" s="51"/>
      <c r="D65" s="51"/>
      <c r="E65" s="52"/>
      <c r="F65" s="92">
        <f>F64-F63</f>
        <v>109565.25</v>
      </c>
    </row>
    <row r="66" spans="1:8" ht="15" customHeight="1" x14ac:dyDescent="0.25">
      <c r="A66" s="18" t="s">
        <v>66</v>
      </c>
      <c r="B66" s="3"/>
      <c r="C66" s="3"/>
      <c r="D66" s="3"/>
      <c r="E66" s="3"/>
      <c r="F66" s="3"/>
      <c r="G66" s="3"/>
      <c r="H66" s="3"/>
    </row>
    <row r="67" spans="1:8" ht="15" customHeight="1" x14ac:dyDescent="0.25">
      <c r="A67" s="18" t="s">
        <v>67</v>
      </c>
      <c r="B67" s="3"/>
      <c r="C67" s="3"/>
      <c r="D67" s="3"/>
      <c r="E67" s="3"/>
      <c r="F67" s="3"/>
      <c r="G67" s="3"/>
      <c r="H67" s="3"/>
    </row>
    <row r="68" spans="1:8" ht="15" customHeight="1" x14ac:dyDescent="0.25">
      <c r="A68" s="18" t="s">
        <v>68</v>
      </c>
      <c r="B68" s="3"/>
      <c r="C68" s="3"/>
      <c r="D68" s="3"/>
      <c r="E68" s="3"/>
      <c r="F68" s="3"/>
      <c r="G68" s="3"/>
      <c r="H68" s="3"/>
    </row>
    <row r="69" spans="1:8" ht="15" customHeight="1" x14ac:dyDescent="0.25">
      <c r="A69" s="18" t="s">
        <v>69</v>
      </c>
      <c r="B69" s="3"/>
      <c r="C69" s="3"/>
      <c r="D69" s="3"/>
      <c r="E69" s="3"/>
      <c r="F69" s="3"/>
      <c r="G69" s="3"/>
      <c r="H69" s="3"/>
    </row>
    <row r="70" spans="1:8" ht="15" customHeight="1" x14ac:dyDescent="0.25">
      <c r="A70" s="18" t="s">
        <v>70</v>
      </c>
      <c r="B70" s="3"/>
      <c r="C70" s="3"/>
      <c r="D70" s="3"/>
      <c r="E70" s="3"/>
      <c r="F70" s="3"/>
      <c r="G70" s="3"/>
      <c r="H70" s="3"/>
    </row>
    <row r="71" spans="1:8" ht="15" customHeight="1" x14ac:dyDescent="0.25">
      <c r="A71" s="3" t="s">
        <v>71</v>
      </c>
      <c r="B71" s="3"/>
      <c r="C71" s="3"/>
      <c r="D71" s="3"/>
      <c r="E71" s="3"/>
      <c r="F71" s="3"/>
      <c r="G71" s="3"/>
      <c r="H71" s="3"/>
    </row>
    <row r="72" spans="1:8" ht="15" customHeight="1" x14ac:dyDescent="0.25">
      <c r="A72" s="3" t="s">
        <v>72</v>
      </c>
      <c r="B72" s="3"/>
      <c r="C72" s="3"/>
      <c r="D72" s="3"/>
      <c r="E72" s="3"/>
      <c r="F72" s="3"/>
      <c r="G72" s="3"/>
      <c r="H72" s="3"/>
    </row>
    <row r="73" spans="1:8" ht="15" customHeight="1" x14ac:dyDescent="0.25">
      <c r="A73" s="18" t="s">
        <v>73</v>
      </c>
      <c r="B73" s="3"/>
      <c r="C73" s="3"/>
      <c r="D73" s="3"/>
      <c r="E73" s="3"/>
      <c r="F73" s="3"/>
      <c r="G73" s="3"/>
      <c r="H73" s="3"/>
    </row>
    <row r="74" spans="1:8" ht="15" customHeight="1" x14ac:dyDescent="0.25">
      <c r="A74" s="3" t="s">
        <v>99</v>
      </c>
      <c r="B74" s="3"/>
      <c r="C74" s="3"/>
      <c r="D74" s="3"/>
      <c r="E74" s="3"/>
      <c r="F74" s="3"/>
      <c r="G74" s="3"/>
      <c r="H74" s="3"/>
    </row>
    <row r="75" spans="1:8" ht="15" customHeight="1" thickBot="1" x14ac:dyDescent="0.3">
      <c r="A75" s="3"/>
      <c r="B75" s="3"/>
      <c r="C75" s="3"/>
      <c r="D75" s="3"/>
      <c r="E75" s="3"/>
      <c r="F75" s="3"/>
      <c r="G75" s="3"/>
      <c r="H75" s="3"/>
    </row>
    <row r="76" spans="1:8" ht="15" customHeight="1" thickBot="1" x14ac:dyDescent="0.3">
      <c r="A76" s="79" t="s">
        <v>86</v>
      </c>
      <c r="B76" s="80"/>
      <c r="C76" s="81"/>
      <c r="D76"/>
      <c r="E76" s="3"/>
      <c r="F76" s="3"/>
      <c r="G76" s="3"/>
      <c r="H76" s="3"/>
    </row>
    <row r="77" spans="1:8" ht="15" customHeight="1" x14ac:dyDescent="0.25">
      <c r="A77" s="56" t="s">
        <v>59</v>
      </c>
      <c r="B77" s="57" t="s">
        <v>87</v>
      </c>
      <c r="C77" s="58" t="s">
        <v>88</v>
      </c>
      <c r="D77"/>
      <c r="E77" s="3"/>
      <c r="F77" s="3"/>
      <c r="G77" s="3"/>
      <c r="H77" s="3"/>
    </row>
    <row r="78" spans="1:8" ht="15" customHeight="1" x14ac:dyDescent="0.25">
      <c r="A78" s="59" t="s">
        <v>89</v>
      </c>
      <c r="B78" s="60">
        <f>+F25</f>
        <v>225000</v>
      </c>
      <c r="C78" s="61">
        <f>(B78/B84)</f>
        <v>9.5119935140886888E-2</v>
      </c>
      <c r="D78"/>
      <c r="E78" s="3"/>
      <c r="F78" s="3"/>
      <c r="G78" s="3"/>
      <c r="H78" s="3"/>
    </row>
    <row r="79" spans="1:8" ht="15" customHeight="1" x14ac:dyDescent="0.25">
      <c r="A79" s="59" t="s">
        <v>90</v>
      </c>
      <c r="B79" s="60">
        <f>+F30</f>
        <v>0</v>
      </c>
      <c r="C79" s="61">
        <v>0</v>
      </c>
      <c r="D79"/>
      <c r="E79" s="3"/>
      <c r="F79" s="3"/>
      <c r="G79" s="3"/>
      <c r="H79" s="3"/>
    </row>
    <row r="80" spans="1:8" ht="15" customHeight="1" x14ac:dyDescent="0.25">
      <c r="A80" s="59" t="s">
        <v>91</v>
      </c>
      <c r="B80" s="60">
        <f>+F41</f>
        <v>1310500</v>
      </c>
      <c r="C80" s="61">
        <f>(B80/B84)</f>
        <v>0.55402077778725456</v>
      </c>
      <c r="D80"/>
      <c r="E80" s="3"/>
      <c r="F80" s="3"/>
      <c r="G80" s="3"/>
      <c r="H80" s="3"/>
    </row>
    <row r="81" spans="1:8" ht="15" customHeight="1" x14ac:dyDescent="0.25">
      <c r="A81" s="59" t="s">
        <v>49</v>
      </c>
      <c r="B81" s="60">
        <f>+F54</f>
        <v>717295</v>
      </c>
      <c r="C81" s="61">
        <f>(B81/B84)</f>
        <v>0.30324023945281092</v>
      </c>
      <c r="D81"/>
      <c r="E81" s="3"/>
      <c r="F81" s="3"/>
      <c r="G81" s="3"/>
      <c r="H81" s="3"/>
    </row>
    <row r="82" spans="1:8" ht="15" customHeight="1" x14ac:dyDescent="0.25">
      <c r="A82" s="59" t="s">
        <v>92</v>
      </c>
      <c r="B82" s="62">
        <f>+F59</f>
        <v>0</v>
      </c>
      <c r="C82" s="61">
        <f>(B82/B84)</f>
        <v>0</v>
      </c>
      <c r="D82"/>
      <c r="E82" s="3"/>
      <c r="F82" s="3"/>
      <c r="G82" s="3"/>
      <c r="H82" s="3"/>
    </row>
    <row r="83" spans="1:8" ht="15" customHeight="1" x14ac:dyDescent="0.25">
      <c r="A83" s="59" t="s">
        <v>93</v>
      </c>
      <c r="B83" s="62">
        <f>+F62</f>
        <v>112639.75</v>
      </c>
      <c r="C83" s="61">
        <f>(B83/B84)</f>
        <v>4.7619047619047616E-2</v>
      </c>
      <c r="D83"/>
      <c r="E83" s="3"/>
      <c r="F83" s="3"/>
      <c r="G83" s="3"/>
      <c r="H83" s="3"/>
    </row>
    <row r="84" spans="1:8" ht="15" customHeight="1" thickBot="1" x14ac:dyDescent="0.3">
      <c r="A84" s="63" t="s">
        <v>94</v>
      </c>
      <c r="B84" s="64">
        <f>SUM(B78:B83)</f>
        <v>2365434.75</v>
      </c>
      <c r="C84" s="65">
        <f>SUM(C78:C83)</f>
        <v>1</v>
      </c>
      <c r="D84"/>
      <c r="E84" s="3"/>
      <c r="F84" s="3"/>
      <c r="G84" s="3"/>
      <c r="H84" s="3"/>
    </row>
    <row r="85" spans="1:8" ht="15.75" thickBot="1" x14ac:dyDescent="0.3">
      <c r="A85"/>
      <c r="B85"/>
      <c r="C85"/>
      <c r="D85"/>
      <c r="E85" s="3"/>
      <c r="F85" s="3"/>
      <c r="G85" s="3"/>
      <c r="H85" s="3"/>
    </row>
    <row r="86" spans="1:8" ht="9.75" thickBot="1" x14ac:dyDescent="0.3">
      <c r="A86" s="82" t="s">
        <v>96</v>
      </c>
      <c r="B86" s="83"/>
      <c r="C86" s="83"/>
      <c r="D86" s="84"/>
      <c r="E86" s="3"/>
      <c r="F86" s="3"/>
      <c r="G86" s="3"/>
      <c r="H86" s="3"/>
    </row>
    <row r="87" spans="1:8" ht="13.5" customHeight="1" x14ac:dyDescent="0.25">
      <c r="A87" s="66" t="s">
        <v>95</v>
      </c>
      <c r="B87" s="67">
        <v>400</v>
      </c>
      <c r="C87" s="67">
        <v>450</v>
      </c>
      <c r="D87" s="68">
        <v>500</v>
      </c>
      <c r="E87" s="3"/>
      <c r="F87" s="3"/>
      <c r="G87" s="3"/>
      <c r="H87" s="3"/>
    </row>
    <row r="88" spans="1:8" ht="13.5" customHeight="1" thickBot="1" x14ac:dyDescent="0.3">
      <c r="A88" s="69" t="s">
        <v>97</v>
      </c>
      <c r="B88" s="70">
        <f>($F63/B87)</f>
        <v>5913.586875</v>
      </c>
      <c r="C88" s="70">
        <f>($F63/C87)</f>
        <v>5256.5216666666665</v>
      </c>
      <c r="D88" s="70">
        <f>($F63/D87)</f>
        <v>4730.8694999999998</v>
      </c>
      <c r="E88" s="3"/>
      <c r="F88" s="3"/>
      <c r="G88" s="3"/>
      <c r="H88" s="3"/>
    </row>
    <row r="89" spans="1:8" x14ac:dyDescent="0.25">
      <c r="A89" s="3"/>
      <c r="B89" s="3"/>
      <c r="C89" s="3"/>
      <c r="D89" s="3"/>
      <c r="E89" s="3"/>
      <c r="F89" s="3"/>
      <c r="G89" s="3"/>
      <c r="H89" s="3"/>
    </row>
    <row r="90" spans="1:8" x14ac:dyDescent="0.25">
      <c r="A90" s="3"/>
      <c r="B90" s="3"/>
      <c r="C90" s="3"/>
      <c r="D90" s="3"/>
      <c r="E90" s="3"/>
      <c r="F90" s="3"/>
      <c r="G90" s="3"/>
      <c r="H90" s="3"/>
    </row>
    <row r="91" spans="1:8" x14ac:dyDescent="0.25">
      <c r="A91" s="3"/>
      <c r="B91" s="3"/>
      <c r="C91" s="3"/>
      <c r="D91" s="3"/>
      <c r="E91" s="3"/>
      <c r="F91" s="3"/>
      <c r="G91" s="3"/>
      <c r="H91" s="3"/>
    </row>
    <row r="92" spans="1:8" x14ac:dyDescent="0.25">
      <c r="A92" s="3"/>
      <c r="B92" s="3"/>
      <c r="C92" s="3"/>
      <c r="D92" s="3"/>
      <c r="E92" s="3"/>
      <c r="F92" s="3"/>
      <c r="G92" s="3"/>
      <c r="H92" s="3"/>
    </row>
  </sheetData>
  <mergeCells count="10">
    <mergeCell ref="A76:C76"/>
    <mergeCell ref="A86:D86"/>
    <mergeCell ref="D16:E16"/>
    <mergeCell ref="A18:F18"/>
    <mergeCell ref="D10:E10"/>
    <mergeCell ref="D11:E11"/>
    <mergeCell ref="D12:E12"/>
    <mergeCell ref="D13:E13"/>
    <mergeCell ref="D14:E14"/>
    <mergeCell ref="D15:E15"/>
  </mergeCells>
  <pageMargins left="0.70866141732283472" right="0.70866141732283472" top="0.74803149606299213" bottom="0.74803149606299213" header="0.31496062992125984" footer="0.31496062992125984"/>
  <pageSetup paperSize="14" scale="85" fitToHeight="2" orientation="portrait" verticalDpi="4294967292" r:id="rId1"/>
  <ignoredErrors>
    <ignoredError sqref="F49" unlocked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ALFALFA</vt:lpstr>
      <vt:lpstr>Hoja2</vt:lpstr>
      <vt:lpstr>Hoja3</vt:lpstr>
      <vt:lpstr>ALFALFA!Área_de_impresión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Castillo Harry Osvaldo</dc:creator>
  <cp:lastModifiedBy>Perez Reyes Nora del Carmen</cp:lastModifiedBy>
  <cp:lastPrinted>2022-06-20T12:07:15Z</cp:lastPrinted>
  <dcterms:created xsi:type="dcterms:W3CDTF">2017-03-29T19:46:22Z</dcterms:created>
  <dcterms:modified xsi:type="dcterms:W3CDTF">2022-06-20T12:07:52Z</dcterms:modified>
</cp:coreProperties>
</file>