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19200" windowHeight="7305"/>
  </bookViews>
  <sheets>
    <sheet name="Alfalfa" sheetId="1" r:id="rId1"/>
  </sheets>
  <definedNames>
    <definedName name="_xlnm.Print_Area" localSheetId="0">Alfalfa!$B$2:$G$90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41" i="1" l="1"/>
  <c r="G24" i="1"/>
  <c r="D88" i="1" l="1"/>
  <c r="G58" i="1" l="1"/>
  <c r="G59" i="1" s="1"/>
  <c r="G57" i="1"/>
  <c r="G47" i="1"/>
  <c r="G48" i="1"/>
  <c r="G40" i="1"/>
  <c r="G39" i="1"/>
  <c r="G38" i="1"/>
  <c r="G37" i="1"/>
  <c r="G36" i="1"/>
  <c r="G35" i="1"/>
  <c r="G34" i="1"/>
  <c r="G33" i="1"/>
  <c r="G23" i="1"/>
  <c r="G22" i="1"/>
  <c r="G21" i="1"/>
  <c r="G12" i="1" l="1"/>
  <c r="G50" i="1"/>
  <c r="G52" i="1"/>
  <c r="G45" i="1"/>
  <c r="G53" i="1" l="1"/>
  <c r="C81" i="1" s="1"/>
  <c r="C80" i="1"/>
  <c r="C78" i="1"/>
  <c r="C82" i="1"/>
  <c r="C79" i="1" l="1"/>
  <c r="G64" i="1"/>
  <c r="G61" i="1" l="1"/>
  <c r="G62" i="1" s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<sst xmlns="http://schemas.openxmlformats.org/spreadsheetml/2006/main" count="158" uniqueCount="111">
  <si>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</si>
  <si>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</si>
  <si>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</si>
  <si>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</si>
  <si>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</si>
  <si>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</si>
  <si>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</si>
  <si>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</si>
  <si>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</si>
  <si>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</si>
  <si>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</si>
  <si>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</si>
  <si>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</si>
  <si>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</si>
  <si>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</si>
  <si>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</si>
  <si>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</si>
  <si>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</si>
  <si>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</si>
  <si>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</si>
  <si>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</si>
  <si>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</si>
  <si>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</si>
  <si>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</si>
  <si>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</si>
  <si>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</si>
  <si>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</si>
  <si>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</si>
  <si>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</si>
  <si>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</si>
  <si>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</si>
  <si>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</si>
  <si>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</si>
  <si>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</si>
  <si>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</si>
  <si>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</si>
  <si>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</si>
  <si>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</si>
  <si>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</si>
  <si>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</si>
  <si>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</si>
  <si>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</si>
  <si>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</si>
  <si>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</si>
  <si>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</si>
  <si>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</si>
  <si>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</si>
  <si>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</si>
  <si>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</si>
  <si>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</si>
  <si>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</si>
  <si>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</si>
  <si>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</si>
  <si>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</si>
  <si>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</si>
  <si>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</si>
  <si>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</si>
  <si>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</si>
  <si>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</si>
  <si>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</si>
  <si>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INSECTICIDA</t>
  </si>
  <si>
    <t>SEQUIA</t>
  </si>
  <si>
    <t>Aradura</t>
  </si>
  <si>
    <t>kg</t>
  </si>
  <si>
    <t>Superfosfato triple</t>
  </si>
  <si>
    <t>Muriato de potasio</t>
  </si>
  <si>
    <t>Karate Zeon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</si>
  <si>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</si>
  <si>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</si>
  <si>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</si>
  <si>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</si>
  <si>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</si>
  <si>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</si>
  <si>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ESTABLECIMIENTO ALFALFA</t>
  </si>
  <si>
    <t>BALDRICH 450</t>
  </si>
  <si>
    <t>Medio</t>
  </si>
  <si>
    <t>B. O'Higgins</t>
  </si>
  <si>
    <t>LOLOL</t>
  </si>
  <si>
    <t>Lolol - Pumanque</t>
  </si>
  <si>
    <t xml:space="preserve">Abril </t>
  </si>
  <si>
    <t>Mercado Local</t>
  </si>
  <si>
    <t>Noviembre-Abril</t>
  </si>
  <si>
    <t>Riegos</t>
  </si>
  <si>
    <t>Oct -Mar</t>
  </si>
  <si>
    <t>Recoleccion</t>
  </si>
  <si>
    <t>Dic - Abril</t>
  </si>
  <si>
    <t>Descarga en Bodega</t>
  </si>
  <si>
    <t>Subsolado</t>
  </si>
  <si>
    <t>Agosto</t>
  </si>
  <si>
    <t>Rastrajes (2)</t>
  </si>
  <si>
    <t>Nivelación</t>
  </si>
  <si>
    <t>Agosto-Sept</t>
  </si>
  <si>
    <t>Siembra</t>
  </si>
  <si>
    <t>Septiembre</t>
  </si>
  <si>
    <t>Aplic. Agroquimico</t>
  </si>
  <si>
    <t>octubre</t>
  </si>
  <si>
    <t>noviembre</t>
  </si>
  <si>
    <t>Recolección.</t>
  </si>
  <si>
    <t>Diciembre-Abril</t>
  </si>
  <si>
    <t>SEMILLA</t>
  </si>
  <si>
    <t>HERBICIDA</t>
  </si>
  <si>
    <t>Octubre</t>
  </si>
  <si>
    <t>lt</t>
  </si>
  <si>
    <t>Servicio Siega, rastrillado y enfardadura</t>
  </si>
  <si>
    <t>Fardo</t>
  </si>
  <si>
    <t>Dic- ene-feb-mar-abr</t>
  </si>
  <si>
    <t>Agua (Convento viejo)</t>
  </si>
  <si>
    <t>m3</t>
  </si>
  <si>
    <t>Nov - mar</t>
  </si>
  <si>
    <t>Pivot 100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</si>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</sst>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\ _€_-;\-* #,##0.00\ _€_-;_-* &quot;-&quot;??\ _€_-;_-@_-"/>
    <numFmt numFmtId="168" formatCode="#,##0.0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 applyNumberFormat="0" applyFill="0" applyBorder="0" applyProtection="0"/>
    <xf numFmtId="0" fontId="12" fillId="0" borderId="20"/>
    <xf numFmtId="43" fontId="14" fillId="0" borderId="0" applyFont="0" applyFill="0" applyBorder="0" applyAlignment="0" applyProtection="0"/>
    <xf numFmtId="167" fontId="12" fillId="0" borderId="20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10" fillId="6" borderId="20" xfId="0" applyFont="1" applyFill="1" applyBorder="1" applyAlignment="1"/>
    <xf numFmtId="0" fontId="5" fillId="6" borderId="20" xfId="0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39" xfId="0" applyNumberFormat="1" applyFont="1" applyFill="1" applyBorder="1" applyAlignment="1">
      <alignment vertical="center"/>
    </xf>
    <xf numFmtId="0" fontId="10" fillId="2" borderId="40" xfId="0" applyFont="1" applyFill="1" applyBorder="1" applyAlignment="1"/>
    <xf numFmtId="0" fontId="10" fillId="2" borderId="41" xfId="0" applyFont="1" applyFill="1" applyBorder="1" applyAlignment="1"/>
    <xf numFmtId="49" fontId="10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166" fontId="3" fillId="2" borderId="6" xfId="0" applyNumberFormat="1" applyFont="1" applyFill="1" applyBorder="1" applyAlignment="1">
      <alignment horizontal="right" wrapText="1"/>
    </xf>
    <xf numFmtId="49" fontId="3" fillId="2" borderId="49" xfId="0" applyNumberFormat="1" applyFont="1" applyFill="1" applyBorder="1" applyAlignment="1">
      <alignment horizontal="center"/>
    </xf>
    <xf numFmtId="0" fontId="3" fillId="2" borderId="49" xfId="0" applyNumberFormat="1" applyFont="1" applyFill="1" applyBorder="1" applyAlignment="1">
      <alignment horizontal="center"/>
    </xf>
    <xf numFmtId="3" fontId="3" fillId="2" borderId="49" xfId="0" applyNumberFormat="1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 vertical="center" wrapText="1"/>
    </xf>
    <xf numFmtId="49" fontId="3" fillId="2" borderId="49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4" fillId="3" borderId="6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9" fontId="13" fillId="2" borderId="49" xfId="0" applyNumberFormat="1" applyFont="1" applyFill="1" applyBorder="1" applyAlignment="1">
      <alignment horizontal="left" vertical="center" wrapText="1"/>
    </xf>
    <xf numFmtId="49" fontId="13" fillId="2" borderId="49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5" fillId="3" borderId="5" xfId="0" applyNumberFormat="1" applyFont="1" applyFill="1" applyBorder="1" applyAlignment="1">
      <alignment vertical="center" wrapText="1"/>
    </xf>
    <xf numFmtId="0" fontId="16" fillId="9" borderId="56" xfId="0" applyFont="1" applyFill="1" applyBorder="1" applyAlignment="1">
      <alignment horizontal="right" vertical="center"/>
    </xf>
    <xf numFmtId="0" fontId="3" fillId="2" borderId="7" xfId="0" applyFont="1" applyFill="1" applyBorder="1" applyAlignment="1"/>
    <xf numFmtId="0" fontId="16" fillId="0" borderId="56" xfId="0" applyFont="1" applyFill="1" applyBorder="1" applyAlignment="1">
      <alignment horizontal="right" vertical="center"/>
    </xf>
    <xf numFmtId="17" fontId="16" fillId="0" borderId="56" xfId="0" applyNumberFormat="1" applyFont="1" applyBorder="1" applyAlignment="1">
      <alignment horizontal="right" vertical="center"/>
    </xf>
    <xf numFmtId="0" fontId="16" fillId="0" borderId="56" xfId="0" applyFont="1" applyBorder="1" applyAlignment="1">
      <alignment horizontal="right" vertical="center"/>
    </xf>
    <xf numFmtId="17" fontId="16" fillId="0" borderId="56" xfId="1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 wrapText="1"/>
    </xf>
    <xf numFmtId="49" fontId="4" fillId="3" borderId="49" xfId="0" applyNumberFormat="1" applyFont="1" applyFill="1" applyBorder="1" applyAlignment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vertical="center"/>
    </xf>
    <xf numFmtId="3" fontId="4" fillId="3" borderId="49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vertical="center"/>
    </xf>
    <xf numFmtId="49" fontId="15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3" fontId="18" fillId="0" borderId="56" xfId="2" applyNumberFormat="1" applyFont="1" applyBorder="1" applyAlignment="1">
      <alignment horizontal="center" vertical="center"/>
    </xf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3" fontId="3" fillId="2" borderId="12" xfId="0" applyNumberFormat="1" applyFont="1" applyFill="1" applyBorder="1" applyAlignment="1"/>
    <xf numFmtId="3" fontId="3" fillId="2" borderId="12" xfId="0" applyNumberFormat="1" applyFont="1" applyFill="1" applyBorder="1" applyAlignment="1">
      <alignment horizontal="right"/>
    </xf>
    <xf numFmtId="49" fontId="15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3" fontId="3" fillId="2" borderId="18" xfId="0" applyNumberFormat="1" applyFont="1" applyFill="1" applyBorder="1" applyAlignment="1">
      <alignment horizontal="right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18" fillId="0" borderId="56" xfId="0" applyFont="1" applyFill="1" applyBorder="1" applyAlignment="1">
      <alignment vertical="center"/>
    </xf>
    <xf numFmtId="2" fontId="18" fillId="0" borderId="56" xfId="3" applyNumberFormat="1" applyFont="1" applyFill="1" applyBorder="1" applyAlignment="1">
      <alignment horizontal="center" vertical="center"/>
    </xf>
    <xf numFmtId="0" fontId="16" fillId="0" borderId="0" xfId="0" applyFont="1"/>
    <xf numFmtId="1" fontId="18" fillId="0" borderId="56" xfId="3" applyNumberFormat="1" applyFont="1" applyFill="1" applyBorder="1" applyAlignment="1">
      <alignment horizontal="center" vertical="center"/>
    </xf>
    <xf numFmtId="49" fontId="15" fillId="3" borderId="50" xfId="0" applyNumberFormat="1" applyFont="1" applyFill="1" applyBorder="1" applyAlignment="1">
      <alignment horizontal="center" vertical="center" wrapText="1"/>
    </xf>
    <xf numFmtId="49" fontId="15" fillId="3" borderId="50" xfId="0" applyNumberFormat="1" applyFont="1" applyFill="1" applyBorder="1" applyAlignment="1">
      <alignment horizontal="right" vertical="center" wrapText="1"/>
    </xf>
    <xf numFmtId="0" fontId="3" fillId="2" borderId="51" xfId="0" applyFont="1" applyFill="1" applyBorder="1" applyAlignment="1"/>
    <xf numFmtId="0" fontId="3" fillId="2" borderId="52" xfId="0" applyFont="1" applyFill="1" applyBorder="1" applyAlignment="1"/>
    <xf numFmtId="0" fontId="3" fillId="2" borderId="52" xfId="0" applyFont="1" applyFill="1" applyBorder="1" applyAlignment="1">
      <alignment horizontal="center"/>
    </xf>
    <xf numFmtId="3" fontId="3" fillId="2" borderId="52" xfId="0" applyNumberFormat="1" applyFont="1" applyFill="1" applyBorder="1" applyAlignment="1"/>
    <xf numFmtId="3" fontId="3" fillId="2" borderId="52" xfId="0" applyNumberFormat="1" applyFont="1" applyFill="1" applyBorder="1" applyAlignment="1">
      <alignment horizontal="right"/>
    </xf>
    <xf numFmtId="49" fontId="15" fillId="3" borderId="50" xfId="0" applyNumberFormat="1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vertical="center" wrapText="1"/>
    </xf>
    <xf numFmtId="0" fontId="18" fillId="0" borderId="56" xfId="0" applyFont="1" applyBorder="1" applyAlignment="1">
      <alignment horizontal="center" vertical="center"/>
    </xf>
    <xf numFmtId="168" fontId="18" fillId="0" borderId="56" xfId="0" applyNumberFormat="1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 wrapText="1"/>
    </xf>
    <xf numFmtId="3" fontId="16" fillId="0" borderId="56" xfId="2" applyNumberFormat="1" applyFont="1" applyBorder="1" applyAlignment="1">
      <alignment horizontal="center"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3" fontId="3" fillId="2" borderId="23" xfId="0" applyNumberFormat="1" applyFont="1" applyFill="1" applyBorder="1" applyAlignment="1">
      <alignment horizontal="right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3" fillId="8" borderId="38" xfId="0" applyFont="1" applyFill="1" applyBorder="1" applyAlignment="1"/>
    <xf numFmtId="0" fontId="3" fillId="6" borderId="20" xfId="0" applyFont="1" applyFill="1" applyBorder="1" applyAlignment="1"/>
    <xf numFmtId="49" fontId="13" fillId="7" borderId="29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3" fillId="7" borderId="30" xfId="0" applyNumberFormat="1" applyFont="1" applyFill="1" applyBorder="1" applyAlignment="1">
      <alignment horizontal="center"/>
    </xf>
    <xf numFmtId="49" fontId="13" fillId="2" borderId="31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2" xfId="0" applyNumberFormat="1" applyFont="1" applyFill="1" applyBorder="1" applyAlignment="1"/>
    <xf numFmtId="165" fontId="13" fillId="2" borderId="6" xfId="0" applyNumberFormat="1" applyFont="1" applyFill="1" applyBorder="1" applyAlignment="1">
      <alignment vertical="center"/>
    </xf>
    <xf numFmtId="0" fontId="15" fillId="6" borderId="20" xfId="0" applyFont="1" applyFill="1" applyBorder="1" applyAlignment="1">
      <alignment vertical="center"/>
    </xf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3" fontId="13" fillId="7" borderId="48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3" fontId="18" fillId="0" borderId="56" xfId="2" applyNumberFormat="1" applyFont="1" applyFill="1" applyBorder="1" applyAlignment="1">
      <alignment horizontal="center" vertical="center"/>
    </xf>
    <xf numFmtId="3" fontId="16" fillId="0" borderId="56" xfId="2" applyNumberFormat="1" applyFont="1" applyFill="1" applyBorder="1" applyAlignment="1">
      <alignment horizontal="center" vertical="center" wrapText="1"/>
    </xf>
    <xf numFmtId="3" fontId="16" fillId="0" borderId="56" xfId="0" applyNumberFormat="1" applyFont="1" applyFill="1" applyBorder="1" applyAlignment="1">
      <alignment horizontal="right" vertical="center"/>
    </xf>
    <xf numFmtId="17" fontId="16" fillId="0" borderId="56" xfId="0" applyNumberFormat="1" applyFont="1" applyFill="1" applyBorder="1" applyAlignment="1">
      <alignment horizontal="right" vertical="center"/>
    </xf>
    <xf numFmtId="3" fontId="3" fillId="0" borderId="49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19" fillId="8" borderId="53" xfId="0" applyNumberFormat="1" applyFont="1" applyFill="1" applyBorder="1" applyAlignment="1">
      <alignment horizontal="center" vertical="center"/>
    </xf>
    <xf numFmtId="49" fontId="19" fillId="8" borderId="54" xfId="0" applyNumberFormat="1" applyFont="1" applyFill="1" applyBorder="1" applyAlignment="1">
      <alignment horizontal="center" vertical="center"/>
    </xf>
    <xf numFmtId="49" fontId="19" fillId="8" borderId="55" xfId="0" applyNumberFormat="1" applyFont="1" applyFill="1" applyBorder="1" applyAlignment="1">
      <alignment horizontal="center" vertical="center"/>
    </xf>
    <xf numFmtId="49" fontId="19" fillId="8" borderId="36" xfId="0" applyNumberFormat="1" applyFont="1" applyFill="1" applyBorder="1" applyAlignment="1">
      <alignment vertical="center"/>
    </xf>
    <xf numFmtId="0" fontId="13" fillId="8" borderId="37" xfId="0" applyFont="1" applyFill="1" applyBorder="1" applyAlignment="1">
      <alignment vertical="center"/>
    </xf>
  </cellXfs>
  <cellStyles count="4">
    <cellStyle name="Millares" xfId="2" builtinId="3"/>
    <cellStyle name="Millares 3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1028699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Normal="100" workbookViewId="0">
      <selection activeCell="B2" sqref="B2:G9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8.85546875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7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41"/>
    </row>
    <row r="2" spans="1:7" ht="15" customHeight="1" x14ac:dyDescent="0.25">
      <c r="A2" s="2"/>
      <c r="B2" s="2"/>
      <c r="C2" s="2"/>
      <c r="D2" s="2"/>
      <c r="E2" s="2"/>
      <c r="F2" s="2"/>
      <c r="G2" s="41"/>
    </row>
    <row r="3" spans="1:7" ht="15" customHeight="1" x14ac:dyDescent="0.25">
      <c r="A3" s="2"/>
      <c r="B3" s="2"/>
      <c r="C3" s="2"/>
      <c r="D3" s="2"/>
      <c r="E3" s="2"/>
      <c r="F3" s="2"/>
      <c r="G3" s="41"/>
    </row>
    <row r="4" spans="1:7" ht="15" customHeight="1" x14ac:dyDescent="0.25">
      <c r="A4" s="2"/>
      <c r="B4" s="2"/>
      <c r="C4" s="2"/>
      <c r="D4" s="2"/>
      <c r="E4" s="2"/>
      <c r="F4" s="2"/>
      <c r="G4" s="41"/>
    </row>
    <row r="5" spans="1:7" ht="15" customHeight="1" x14ac:dyDescent="0.25">
      <c r="A5" s="2"/>
      <c r="B5" s="2"/>
      <c r="C5" s="2"/>
      <c r="D5" s="2"/>
      <c r="E5" s="2"/>
      <c r="F5" s="2"/>
      <c r="G5" s="41"/>
    </row>
    <row r="6" spans="1:7" ht="15" customHeight="1" x14ac:dyDescent="0.25">
      <c r="A6" s="2"/>
      <c r="B6" s="2"/>
      <c r="C6" s="2"/>
      <c r="D6" s="2"/>
      <c r="E6" s="2"/>
      <c r="F6" s="2"/>
      <c r="G6" s="41"/>
    </row>
    <row r="7" spans="1:7" ht="15" customHeight="1" x14ac:dyDescent="0.25">
      <c r="A7" s="2"/>
      <c r="B7" s="2"/>
      <c r="C7" s="2"/>
      <c r="D7" s="2"/>
      <c r="E7" s="2"/>
      <c r="F7" s="2"/>
      <c r="G7" s="41"/>
    </row>
    <row r="8" spans="1:7" ht="15" customHeight="1" x14ac:dyDescent="0.25">
      <c r="A8" s="2"/>
      <c r="B8" s="3"/>
      <c r="C8" s="4"/>
      <c r="D8" s="2"/>
      <c r="E8" s="4"/>
      <c r="F8" s="4"/>
      <c r="G8" s="42"/>
    </row>
    <row r="9" spans="1:7" ht="12" customHeight="1" x14ac:dyDescent="0.25">
      <c r="A9" s="5"/>
      <c r="B9" s="55" t="s">
        <v>0</v>
      </c>
      <c r="C9" s="56" t="s">
        <v>73</v>
      </c>
      <c r="D9" s="57"/>
      <c r="E9" s="160" t="s">
        <v>67</v>
      </c>
      <c r="F9" s="161"/>
      <c r="G9" s="157">
        <v>500</v>
      </c>
    </row>
    <row r="10" spans="1:7" ht="18" customHeight="1" x14ac:dyDescent="0.25">
      <c r="A10" s="5"/>
      <c r="B10" s="6" t="s">
        <v>1</v>
      </c>
      <c r="C10" s="58" t="s">
        <v>74</v>
      </c>
      <c r="D10" s="57"/>
      <c r="E10" s="162" t="s">
        <v>2</v>
      </c>
      <c r="F10" s="163"/>
      <c r="G10" s="158" t="s">
        <v>79</v>
      </c>
    </row>
    <row r="11" spans="1:7" ht="18" customHeight="1" x14ac:dyDescent="0.25">
      <c r="A11" s="5"/>
      <c r="B11" s="6" t="s">
        <v>3</v>
      </c>
      <c r="C11" s="56" t="s">
        <v>75</v>
      </c>
      <c r="D11" s="57"/>
      <c r="E11" s="162" t="s">
        <v>68</v>
      </c>
      <c r="F11" s="163"/>
      <c r="G11" s="157">
        <f>7000*1.19</f>
        <v>8330</v>
      </c>
    </row>
    <row r="12" spans="1:7" ht="11.25" customHeight="1" x14ac:dyDescent="0.25">
      <c r="A12" s="5"/>
      <c r="B12" s="6" t="s">
        <v>4</v>
      </c>
      <c r="C12" s="56" t="s">
        <v>76</v>
      </c>
      <c r="D12" s="57"/>
      <c r="E12" s="53" t="s">
        <v>5</v>
      </c>
      <c r="F12" s="54"/>
      <c r="G12" s="35">
        <f>G9*G11</f>
        <v>4165000</v>
      </c>
    </row>
    <row r="13" spans="1:7" ht="11.25" customHeight="1" x14ac:dyDescent="0.25">
      <c r="A13" s="5"/>
      <c r="B13" s="6" t="s">
        <v>6</v>
      </c>
      <c r="C13" s="56" t="s">
        <v>77</v>
      </c>
      <c r="D13" s="57"/>
      <c r="E13" s="162" t="s">
        <v>7</v>
      </c>
      <c r="F13" s="163"/>
      <c r="G13" s="60" t="s">
        <v>80</v>
      </c>
    </row>
    <row r="14" spans="1:7" ht="13.5" customHeight="1" x14ac:dyDescent="0.25">
      <c r="A14" s="5"/>
      <c r="B14" s="6" t="s">
        <v>8</v>
      </c>
      <c r="C14" s="56" t="s">
        <v>78</v>
      </c>
      <c r="D14" s="57"/>
      <c r="E14" s="162" t="s">
        <v>9</v>
      </c>
      <c r="F14" s="163"/>
      <c r="G14" s="59" t="s">
        <v>81</v>
      </c>
    </row>
    <row r="15" spans="1:7" ht="25.5" customHeight="1" x14ac:dyDescent="0.25">
      <c r="A15" s="5"/>
      <c r="B15" s="6" t="s">
        <v>10</v>
      </c>
      <c r="C15" s="61" t="s">
        <v>110</v>
      </c>
      <c r="D15" s="57"/>
      <c r="E15" s="164" t="s">
        <v>11</v>
      </c>
      <c r="F15" s="165"/>
      <c r="G15" s="60" t="s">
        <v>61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7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8"/>
      <c r="C18" s="9"/>
      <c r="D18" s="9"/>
      <c r="E18" s="9"/>
      <c r="F18" s="10"/>
      <c r="G18" s="43"/>
    </row>
    <row r="19" spans="1:7" ht="12" customHeight="1" x14ac:dyDescent="0.25">
      <c r="A19" s="5"/>
      <c r="B19" s="75" t="s">
        <v>13</v>
      </c>
      <c r="C19" s="76"/>
      <c r="D19" s="77"/>
      <c r="E19" s="77"/>
      <c r="F19" s="77"/>
      <c r="G19" s="78"/>
    </row>
    <row r="20" spans="1:7" ht="24" customHeight="1" x14ac:dyDescent="0.25">
      <c r="A20" s="7"/>
      <c r="B20" s="79" t="s">
        <v>14</v>
      </c>
      <c r="C20" s="79" t="s">
        <v>15</v>
      </c>
      <c r="D20" s="79" t="s">
        <v>16</v>
      </c>
      <c r="E20" s="79" t="s">
        <v>17</v>
      </c>
      <c r="F20" s="79" t="s">
        <v>18</v>
      </c>
      <c r="G20" s="79" t="s">
        <v>19</v>
      </c>
    </row>
    <row r="21" spans="1:7" ht="12.75" customHeight="1" x14ac:dyDescent="0.25">
      <c r="A21" s="7"/>
      <c r="B21" s="80" t="s">
        <v>82</v>
      </c>
      <c r="C21" s="81" t="s">
        <v>20</v>
      </c>
      <c r="D21" s="82">
        <v>15</v>
      </c>
      <c r="E21" s="82" t="s">
        <v>83</v>
      </c>
      <c r="F21" s="155">
        <v>20000</v>
      </c>
      <c r="G21" s="83">
        <f>D21*F21</f>
        <v>300000</v>
      </c>
    </row>
    <row r="22" spans="1:7" ht="12.75" customHeight="1" x14ac:dyDescent="0.25">
      <c r="A22" s="7"/>
      <c r="B22" s="80" t="s">
        <v>84</v>
      </c>
      <c r="C22" s="81" t="s">
        <v>20</v>
      </c>
      <c r="D22" s="82">
        <v>6</v>
      </c>
      <c r="E22" s="82" t="s">
        <v>85</v>
      </c>
      <c r="F22" s="155">
        <v>20000</v>
      </c>
      <c r="G22" s="83">
        <f>D22*F22</f>
        <v>120000</v>
      </c>
    </row>
    <row r="23" spans="1:7" ht="12.75" customHeight="1" x14ac:dyDescent="0.25">
      <c r="A23" s="7"/>
      <c r="B23" s="80" t="s">
        <v>86</v>
      </c>
      <c r="C23" s="81" t="s">
        <v>20</v>
      </c>
      <c r="D23" s="82">
        <v>6</v>
      </c>
      <c r="E23" s="82" t="s">
        <v>85</v>
      </c>
      <c r="F23" s="155">
        <v>20000</v>
      </c>
      <c r="G23" s="83">
        <f>D23*F23</f>
        <v>120000</v>
      </c>
    </row>
    <row r="24" spans="1:7" ht="12.75" customHeight="1" x14ac:dyDescent="0.25">
      <c r="A24" s="7"/>
      <c r="B24" s="11" t="s">
        <v>21</v>
      </c>
      <c r="C24" s="12"/>
      <c r="D24" s="12"/>
      <c r="E24" s="12"/>
      <c r="F24" s="13"/>
      <c r="G24" s="49">
        <f>SUM(G21:G23)</f>
        <v>540000</v>
      </c>
    </row>
    <row r="25" spans="1:7" ht="12" customHeight="1" x14ac:dyDescent="0.25">
      <c r="A25" s="2"/>
      <c r="B25" s="84"/>
      <c r="C25" s="85"/>
      <c r="D25" s="85"/>
      <c r="E25" s="85"/>
      <c r="F25" s="86"/>
      <c r="G25" s="87"/>
    </row>
    <row r="26" spans="1:7" ht="12" customHeight="1" x14ac:dyDescent="0.25">
      <c r="A26" s="5"/>
      <c r="B26" s="88" t="s">
        <v>22</v>
      </c>
      <c r="C26" s="89"/>
      <c r="D26" s="90"/>
      <c r="E26" s="90"/>
      <c r="F26" s="91"/>
      <c r="G26" s="92"/>
    </row>
    <row r="27" spans="1:7" ht="24" customHeight="1" x14ac:dyDescent="0.25">
      <c r="A27" s="5"/>
      <c r="B27" s="93" t="s">
        <v>14</v>
      </c>
      <c r="C27" s="94" t="s">
        <v>15</v>
      </c>
      <c r="D27" s="94" t="s">
        <v>16</v>
      </c>
      <c r="E27" s="93" t="s">
        <v>58</v>
      </c>
      <c r="F27" s="94" t="s">
        <v>18</v>
      </c>
      <c r="G27" s="93" t="s">
        <v>19</v>
      </c>
    </row>
    <row r="28" spans="1:7" ht="12" customHeight="1" x14ac:dyDescent="0.25">
      <c r="A28" s="5"/>
      <c r="B28" s="95"/>
      <c r="C28" s="96" t="s">
        <v>58</v>
      </c>
      <c r="D28" s="96" t="s">
        <v>58</v>
      </c>
      <c r="E28" s="96" t="s">
        <v>58</v>
      </c>
      <c r="F28" s="97" t="s">
        <v>58</v>
      </c>
      <c r="G28" s="98"/>
    </row>
    <row r="29" spans="1:7" ht="12" customHeight="1" x14ac:dyDescent="0.25">
      <c r="A29" s="5"/>
      <c r="B29" s="14" t="s">
        <v>23</v>
      </c>
      <c r="C29" s="15"/>
      <c r="D29" s="15"/>
      <c r="E29" s="15"/>
      <c r="F29" s="99"/>
      <c r="G29" s="50"/>
    </row>
    <row r="30" spans="1:7" ht="12" customHeight="1" x14ac:dyDescent="0.25">
      <c r="A30" s="2"/>
      <c r="B30" s="100"/>
      <c r="C30" s="101"/>
      <c r="D30" s="101"/>
      <c r="E30" s="101"/>
      <c r="F30" s="102"/>
      <c r="G30" s="103"/>
    </row>
    <row r="31" spans="1:7" ht="12" customHeight="1" x14ac:dyDescent="0.25">
      <c r="A31" s="5"/>
      <c r="B31" s="88" t="s">
        <v>24</v>
      </c>
      <c r="C31" s="89"/>
      <c r="D31" s="90"/>
      <c r="E31" s="90"/>
      <c r="F31" s="91"/>
      <c r="G31" s="92"/>
    </row>
    <row r="32" spans="1:7" ht="24" customHeight="1" x14ac:dyDescent="0.25">
      <c r="A32" s="5"/>
      <c r="B32" s="104" t="s">
        <v>14</v>
      </c>
      <c r="C32" s="104" t="s">
        <v>15</v>
      </c>
      <c r="D32" s="104" t="s">
        <v>16</v>
      </c>
      <c r="E32" s="104" t="s">
        <v>17</v>
      </c>
      <c r="F32" s="105" t="s">
        <v>18</v>
      </c>
      <c r="G32" s="104" t="s">
        <v>19</v>
      </c>
    </row>
    <row r="33" spans="1:11" ht="12.75" customHeight="1" x14ac:dyDescent="0.25">
      <c r="A33" s="7"/>
      <c r="B33" s="106" t="s">
        <v>87</v>
      </c>
      <c r="C33" s="81" t="s">
        <v>25</v>
      </c>
      <c r="D33" s="107">
        <v>0.3</v>
      </c>
      <c r="E33" s="82" t="s">
        <v>88</v>
      </c>
      <c r="F33" s="155">
        <v>150000</v>
      </c>
      <c r="G33" s="83">
        <f>D33*F33</f>
        <v>45000</v>
      </c>
    </row>
    <row r="34" spans="1:11" ht="12.75" customHeight="1" x14ac:dyDescent="0.25">
      <c r="A34" s="7"/>
      <c r="B34" s="106" t="s">
        <v>62</v>
      </c>
      <c r="C34" s="81" t="s">
        <v>25</v>
      </c>
      <c r="D34" s="107">
        <v>0.4</v>
      </c>
      <c r="E34" s="82" t="s">
        <v>88</v>
      </c>
      <c r="F34" s="155">
        <v>150000</v>
      </c>
      <c r="G34" s="83">
        <f>D34*F34</f>
        <v>60000</v>
      </c>
    </row>
    <row r="35" spans="1:11" ht="12.75" customHeight="1" x14ac:dyDescent="0.25">
      <c r="A35" s="7"/>
      <c r="B35" s="106" t="s">
        <v>89</v>
      </c>
      <c r="C35" s="81" t="s">
        <v>25</v>
      </c>
      <c r="D35" s="107">
        <v>0.6</v>
      </c>
      <c r="E35" s="82" t="s">
        <v>88</v>
      </c>
      <c r="F35" s="155">
        <v>150000</v>
      </c>
      <c r="G35" s="83">
        <f t="shared" ref="G35:G40" si="0">D35*F35</f>
        <v>90000</v>
      </c>
    </row>
    <row r="36" spans="1:11" ht="12.75" customHeight="1" x14ac:dyDescent="0.25">
      <c r="A36" s="7"/>
      <c r="B36" s="106" t="s">
        <v>90</v>
      </c>
      <c r="C36" s="81" t="s">
        <v>25</v>
      </c>
      <c r="D36" s="107">
        <v>0.3</v>
      </c>
      <c r="E36" s="82" t="s">
        <v>91</v>
      </c>
      <c r="F36" s="155">
        <v>150000</v>
      </c>
      <c r="G36" s="83">
        <f t="shared" si="0"/>
        <v>45000</v>
      </c>
    </row>
    <row r="37" spans="1:11" ht="12.75" customHeight="1" x14ac:dyDescent="0.25">
      <c r="A37" s="7"/>
      <c r="B37" s="106" t="s">
        <v>92</v>
      </c>
      <c r="C37" s="81" t="s">
        <v>25</v>
      </c>
      <c r="D37" s="107">
        <v>0.15</v>
      </c>
      <c r="E37" s="82" t="s">
        <v>93</v>
      </c>
      <c r="F37" s="155">
        <v>150000</v>
      </c>
      <c r="G37" s="83">
        <f t="shared" si="0"/>
        <v>22500</v>
      </c>
    </row>
    <row r="38" spans="1:11" ht="12.75" customHeight="1" x14ac:dyDescent="0.25">
      <c r="A38" s="7"/>
      <c r="B38" s="106" t="s">
        <v>94</v>
      </c>
      <c r="C38" s="81" t="s">
        <v>25</v>
      </c>
      <c r="D38" s="107">
        <v>0.1</v>
      </c>
      <c r="E38" s="82" t="s">
        <v>95</v>
      </c>
      <c r="F38" s="155">
        <v>150000</v>
      </c>
      <c r="G38" s="83">
        <f t="shared" si="0"/>
        <v>15000</v>
      </c>
    </row>
    <row r="39" spans="1:11" ht="12.75" customHeight="1" x14ac:dyDescent="0.25">
      <c r="A39" s="7"/>
      <c r="B39" s="108" t="s">
        <v>94</v>
      </c>
      <c r="C39" s="81" t="s">
        <v>25</v>
      </c>
      <c r="D39" s="107">
        <v>0.1</v>
      </c>
      <c r="E39" s="82" t="s">
        <v>96</v>
      </c>
      <c r="F39" s="155">
        <v>150000</v>
      </c>
      <c r="G39" s="83">
        <f t="shared" si="0"/>
        <v>15000</v>
      </c>
    </row>
    <row r="40" spans="1:11" ht="12.75" customHeight="1" x14ac:dyDescent="0.25">
      <c r="A40" s="7"/>
      <c r="B40" s="106" t="s">
        <v>97</v>
      </c>
      <c r="C40" s="81" t="s">
        <v>25</v>
      </c>
      <c r="D40" s="109">
        <v>1</v>
      </c>
      <c r="E40" s="82" t="s">
        <v>98</v>
      </c>
      <c r="F40" s="155">
        <v>80000</v>
      </c>
      <c r="G40" s="83">
        <f t="shared" si="0"/>
        <v>80000</v>
      </c>
    </row>
    <row r="41" spans="1:11" ht="12.75" customHeight="1" x14ac:dyDescent="0.25">
      <c r="A41" s="5"/>
      <c r="B41" s="14" t="s">
        <v>26</v>
      </c>
      <c r="C41" s="15"/>
      <c r="D41" s="15"/>
      <c r="E41" s="15"/>
      <c r="F41" s="15"/>
      <c r="G41" s="50">
        <f>SUM(G33:G40)</f>
        <v>372500</v>
      </c>
    </row>
    <row r="42" spans="1:11" ht="12" customHeight="1" x14ac:dyDescent="0.25">
      <c r="A42" s="2"/>
      <c r="B42" s="100"/>
      <c r="C42" s="101"/>
      <c r="D42" s="101"/>
      <c r="E42" s="101"/>
      <c r="F42" s="102"/>
      <c r="G42" s="103"/>
    </row>
    <row r="43" spans="1:11" ht="12" customHeight="1" x14ac:dyDescent="0.25">
      <c r="A43" s="5"/>
      <c r="B43" s="88" t="s">
        <v>27</v>
      </c>
      <c r="C43" s="89"/>
      <c r="D43" s="90"/>
      <c r="E43" s="90"/>
      <c r="F43" s="91"/>
      <c r="G43" s="92"/>
    </row>
    <row r="44" spans="1:11" ht="24" customHeight="1" x14ac:dyDescent="0.25">
      <c r="A44" s="5"/>
      <c r="B44" s="110" t="s">
        <v>28</v>
      </c>
      <c r="C44" s="110" t="s">
        <v>29</v>
      </c>
      <c r="D44" s="110" t="s">
        <v>30</v>
      </c>
      <c r="E44" s="110" t="s">
        <v>17</v>
      </c>
      <c r="F44" s="110" t="s">
        <v>18</v>
      </c>
      <c r="G44" s="111" t="s">
        <v>19</v>
      </c>
      <c r="K44" s="34"/>
    </row>
    <row r="45" spans="1:11" ht="12.75" customHeight="1" x14ac:dyDescent="0.25">
      <c r="A45" s="19"/>
      <c r="B45" s="51" t="s">
        <v>99</v>
      </c>
      <c r="C45" s="39" t="s">
        <v>63</v>
      </c>
      <c r="D45" s="38">
        <v>20</v>
      </c>
      <c r="E45" s="39" t="s">
        <v>72</v>
      </c>
      <c r="F45" s="156">
        <v>10710</v>
      </c>
      <c r="G45" s="38">
        <f>D45*F45</f>
        <v>214200</v>
      </c>
      <c r="K45" s="34"/>
    </row>
    <row r="46" spans="1:11" ht="12.75" customHeight="1" x14ac:dyDescent="0.25">
      <c r="A46" s="19"/>
      <c r="B46" s="52" t="s">
        <v>59</v>
      </c>
      <c r="C46" s="36"/>
      <c r="D46" s="37"/>
      <c r="E46" s="36"/>
      <c r="F46" s="38"/>
      <c r="G46" s="38" t="s">
        <v>58</v>
      </c>
    </row>
    <row r="47" spans="1:11" ht="12.75" customHeight="1" x14ac:dyDescent="0.25">
      <c r="A47" s="19"/>
      <c r="B47" s="40" t="s">
        <v>65</v>
      </c>
      <c r="C47" s="36" t="s">
        <v>63</v>
      </c>
      <c r="D47" s="37">
        <v>150</v>
      </c>
      <c r="E47" s="36" t="s">
        <v>72</v>
      </c>
      <c r="F47" s="38">
        <v>1476</v>
      </c>
      <c r="G47" s="38">
        <f t="shared" ref="G47" si="1">D47*F47</f>
        <v>221400</v>
      </c>
    </row>
    <row r="48" spans="1:11" ht="12.75" customHeight="1" x14ac:dyDescent="0.25">
      <c r="A48" s="19"/>
      <c r="B48" s="40" t="s">
        <v>64</v>
      </c>
      <c r="C48" s="36" t="s">
        <v>63</v>
      </c>
      <c r="D48" s="37">
        <v>250</v>
      </c>
      <c r="E48" s="36" t="s">
        <v>72</v>
      </c>
      <c r="F48" s="38">
        <v>2384</v>
      </c>
      <c r="G48" s="38">
        <f t="shared" ref="G48" si="2">D48*F48</f>
        <v>596000</v>
      </c>
    </row>
    <row r="49" spans="1:9" ht="12.75" customHeight="1" x14ac:dyDescent="0.25">
      <c r="A49" s="19"/>
      <c r="B49" s="52" t="s">
        <v>100</v>
      </c>
      <c r="C49" s="36"/>
      <c r="D49" s="37"/>
      <c r="E49" s="36"/>
      <c r="F49" s="38"/>
      <c r="G49" s="38" t="s">
        <v>58</v>
      </c>
    </row>
    <row r="50" spans="1:9" ht="12.75" customHeight="1" x14ac:dyDescent="0.25">
      <c r="A50" s="19"/>
      <c r="B50" s="80" t="s">
        <v>109</v>
      </c>
      <c r="C50" s="82" t="s">
        <v>102</v>
      </c>
      <c r="D50" s="82">
        <v>1</v>
      </c>
      <c r="E50" s="82" t="s">
        <v>101</v>
      </c>
      <c r="F50" s="155">
        <v>99800</v>
      </c>
      <c r="G50" s="159">
        <f t="shared" ref="G50:G52" si="3">D50*F50</f>
        <v>99800</v>
      </c>
    </row>
    <row r="51" spans="1:9" ht="12.75" customHeight="1" x14ac:dyDescent="0.25">
      <c r="A51" s="19"/>
      <c r="B51" s="52" t="s">
        <v>60</v>
      </c>
      <c r="C51" s="36"/>
      <c r="D51" s="37"/>
      <c r="E51" s="36"/>
      <c r="F51" s="38"/>
      <c r="G51" s="38" t="s">
        <v>58</v>
      </c>
    </row>
    <row r="52" spans="1:9" ht="12.75" customHeight="1" x14ac:dyDescent="0.25">
      <c r="A52" s="19"/>
      <c r="B52" s="40" t="s">
        <v>66</v>
      </c>
      <c r="C52" s="82" t="s">
        <v>102</v>
      </c>
      <c r="D52" s="82">
        <v>0.5</v>
      </c>
      <c r="E52" s="82" t="s">
        <v>96</v>
      </c>
      <c r="F52" s="155">
        <v>49560</v>
      </c>
      <c r="G52" s="38">
        <f t="shared" si="3"/>
        <v>24780</v>
      </c>
    </row>
    <row r="53" spans="1:9" ht="13.5" customHeight="1" x14ac:dyDescent="0.25">
      <c r="A53" s="19"/>
      <c r="B53" s="67" t="s">
        <v>31</v>
      </c>
      <c r="C53" s="68"/>
      <c r="D53" s="68"/>
      <c r="E53" s="68"/>
      <c r="F53" s="69"/>
      <c r="G53" s="70">
        <f>SUM(G45:G52)</f>
        <v>1156180</v>
      </c>
    </row>
    <row r="54" spans="1:9" ht="12" customHeight="1" x14ac:dyDescent="0.25">
      <c r="A54" s="2"/>
      <c r="B54" s="112"/>
      <c r="C54" s="113"/>
      <c r="D54" s="113"/>
      <c r="E54" s="114"/>
      <c r="F54" s="115"/>
      <c r="G54" s="116"/>
    </row>
    <row r="55" spans="1:9" ht="12" customHeight="1" x14ac:dyDescent="0.25">
      <c r="A55" s="5"/>
      <c r="B55" s="88" t="s">
        <v>32</v>
      </c>
      <c r="C55" s="89"/>
      <c r="D55" s="90"/>
      <c r="E55" s="90"/>
      <c r="F55" s="91"/>
      <c r="G55" s="92"/>
    </row>
    <row r="56" spans="1:9" ht="24" customHeight="1" x14ac:dyDescent="0.25">
      <c r="A56" s="5"/>
      <c r="B56" s="117" t="s">
        <v>33</v>
      </c>
      <c r="C56" s="110" t="s">
        <v>29</v>
      </c>
      <c r="D56" s="110" t="s">
        <v>30</v>
      </c>
      <c r="E56" s="117" t="s">
        <v>17</v>
      </c>
      <c r="F56" s="110" t="s">
        <v>18</v>
      </c>
      <c r="G56" s="117" t="s">
        <v>19</v>
      </c>
    </row>
    <row r="57" spans="1:9" ht="20.45" customHeight="1" x14ac:dyDescent="0.25">
      <c r="A57" s="19"/>
      <c r="B57" s="118" t="s">
        <v>103</v>
      </c>
      <c r="C57" s="119" t="s">
        <v>104</v>
      </c>
      <c r="D57" s="120">
        <v>400</v>
      </c>
      <c r="E57" s="121" t="s">
        <v>105</v>
      </c>
      <c r="F57" s="155">
        <v>1100</v>
      </c>
      <c r="G57" s="122">
        <f>+F57*D57</f>
        <v>440000</v>
      </c>
    </row>
    <row r="58" spans="1:9" ht="16.5" customHeight="1" x14ac:dyDescent="0.25">
      <c r="A58" s="19"/>
      <c r="B58" s="118" t="s">
        <v>106</v>
      </c>
      <c r="C58" s="119" t="s">
        <v>107</v>
      </c>
      <c r="D58" s="120">
        <v>8000</v>
      </c>
      <c r="E58" s="121" t="s">
        <v>108</v>
      </c>
      <c r="F58" s="155">
        <v>60.3</v>
      </c>
      <c r="G58" s="122">
        <f>+F58*D58</f>
        <v>482400</v>
      </c>
    </row>
    <row r="59" spans="1:9" ht="13.5" customHeight="1" x14ac:dyDescent="0.25">
      <c r="A59" s="5"/>
      <c r="B59" s="71" t="s">
        <v>34</v>
      </c>
      <c r="C59" s="72"/>
      <c r="D59" s="72"/>
      <c r="E59" s="73"/>
      <c r="F59" s="74"/>
      <c r="G59" s="135">
        <f>SUM(G57:G58)</f>
        <v>922400</v>
      </c>
      <c r="I59" s="48"/>
    </row>
    <row r="60" spans="1:9" ht="12" customHeight="1" x14ac:dyDescent="0.25">
      <c r="A60" s="2"/>
      <c r="B60" s="123"/>
      <c r="C60" s="123"/>
      <c r="D60" s="123"/>
      <c r="E60" s="123"/>
      <c r="F60" s="124"/>
      <c r="G60" s="125"/>
    </row>
    <row r="61" spans="1:9" ht="12" customHeight="1" x14ac:dyDescent="0.25">
      <c r="A61" s="19"/>
      <c r="B61" s="126" t="s">
        <v>35</v>
      </c>
      <c r="C61" s="127"/>
      <c r="D61" s="127"/>
      <c r="E61" s="127"/>
      <c r="F61" s="127"/>
      <c r="G61" s="128">
        <f>G24+G29+G41+G53+G59</f>
        <v>2991080</v>
      </c>
    </row>
    <row r="62" spans="1:9" ht="12" customHeight="1" x14ac:dyDescent="0.25">
      <c r="A62" s="19"/>
      <c r="B62" s="129" t="s">
        <v>36</v>
      </c>
      <c r="C62" s="130"/>
      <c r="D62" s="130"/>
      <c r="E62" s="130"/>
      <c r="F62" s="130"/>
      <c r="G62" s="131">
        <f>G61*0.05</f>
        <v>149554</v>
      </c>
    </row>
    <row r="63" spans="1:9" ht="12" customHeight="1" x14ac:dyDescent="0.25">
      <c r="A63" s="19"/>
      <c r="B63" s="132" t="s">
        <v>37</v>
      </c>
      <c r="C63" s="133"/>
      <c r="D63" s="133"/>
      <c r="E63" s="133"/>
      <c r="F63" s="133"/>
      <c r="G63" s="134">
        <f>G62+G61</f>
        <v>3140634</v>
      </c>
    </row>
    <row r="64" spans="1:9" ht="12" customHeight="1" x14ac:dyDescent="0.25">
      <c r="A64" s="19"/>
      <c r="B64" s="129" t="s">
        <v>38</v>
      </c>
      <c r="C64" s="130"/>
      <c r="D64" s="130"/>
      <c r="E64" s="130"/>
      <c r="F64" s="130"/>
      <c r="G64" s="131">
        <f>G12</f>
        <v>4165000</v>
      </c>
    </row>
    <row r="65" spans="1:7" ht="12" customHeight="1" x14ac:dyDescent="0.25">
      <c r="A65" s="19"/>
      <c r="B65" s="132" t="s">
        <v>39</v>
      </c>
      <c r="C65" s="133"/>
      <c r="D65" s="133"/>
      <c r="E65" s="133"/>
      <c r="F65" s="133"/>
      <c r="G65" s="134">
        <f>G64-G63</f>
        <v>1024366</v>
      </c>
    </row>
    <row r="66" spans="1:7" ht="12" customHeight="1" x14ac:dyDescent="0.25">
      <c r="A66" s="19"/>
      <c r="B66" s="20" t="s">
        <v>40</v>
      </c>
      <c r="C66" s="21"/>
      <c r="D66" s="21"/>
      <c r="E66" s="21"/>
      <c r="F66" s="21"/>
      <c r="G66" s="44"/>
    </row>
    <row r="67" spans="1:7" ht="12.75" customHeight="1" thickBot="1" x14ac:dyDescent="0.3">
      <c r="A67" s="19"/>
      <c r="B67" s="22"/>
      <c r="C67" s="21"/>
      <c r="D67" s="21"/>
      <c r="E67" s="21"/>
      <c r="F67" s="21"/>
      <c r="G67" s="44"/>
    </row>
    <row r="68" spans="1:7" ht="12" customHeight="1" x14ac:dyDescent="0.25">
      <c r="A68" s="19"/>
      <c r="B68" s="25" t="s">
        <v>41</v>
      </c>
      <c r="C68" s="26"/>
      <c r="D68" s="26"/>
      <c r="E68" s="26"/>
      <c r="F68" s="27"/>
      <c r="G68" s="44"/>
    </row>
    <row r="69" spans="1:7" ht="12" customHeight="1" x14ac:dyDescent="0.25">
      <c r="A69" s="19"/>
      <c r="B69" s="28" t="s">
        <v>42</v>
      </c>
      <c r="C69" s="18"/>
      <c r="D69" s="18"/>
      <c r="E69" s="18"/>
      <c r="F69" s="29"/>
      <c r="G69" s="44"/>
    </row>
    <row r="70" spans="1:7" ht="12" customHeight="1" x14ac:dyDescent="0.25">
      <c r="A70" s="19"/>
      <c r="B70" s="28" t="s">
        <v>43</v>
      </c>
      <c r="C70" s="18"/>
      <c r="D70" s="18"/>
      <c r="E70" s="18"/>
      <c r="F70" s="29"/>
      <c r="G70" s="44"/>
    </row>
    <row r="71" spans="1:7" ht="12" customHeight="1" x14ac:dyDescent="0.25">
      <c r="A71" s="19"/>
      <c r="B71" s="28" t="s">
        <v>44</v>
      </c>
      <c r="C71" s="18"/>
      <c r="D71" s="18"/>
      <c r="E71" s="18"/>
      <c r="F71" s="29"/>
      <c r="G71" s="44"/>
    </row>
    <row r="72" spans="1:7" ht="12" customHeight="1" x14ac:dyDescent="0.25">
      <c r="A72" s="19"/>
      <c r="B72" s="28" t="s">
        <v>45</v>
      </c>
      <c r="C72" s="18"/>
      <c r="D72" s="18"/>
      <c r="E72" s="18"/>
      <c r="F72" s="29"/>
      <c r="G72" s="44"/>
    </row>
    <row r="73" spans="1:7" ht="12" customHeight="1" x14ac:dyDescent="0.25">
      <c r="A73" s="19"/>
      <c r="B73" s="28" t="s">
        <v>46</v>
      </c>
      <c r="C73" s="18"/>
      <c r="D73" s="18"/>
      <c r="E73" s="18"/>
      <c r="F73" s="29"/>
      <c r="G73" s="44"/>
    </row>
    <row r="74" spans="1:7" ht="12.75" customHeight="1" thickBot="1" x14ac:dyDescent="0.3">
      <c r="A74" s="19"/>
      <c r="B74" s="30" t="s">
        <v>47</v>
      </c>
      <c r="C74" s="31"/>
      <c r="D74" s="31"/>
      <c r="E74" s="31"/>
      <c r="F74" s="32"/>
      <c r="G74" s="44"/>
    </row>
    <row r="75" spans="1:7" ht="12.75" customHeight="1" x14ac:dyDescent="0.25">
      <c r="A75" s="19"/>
      <c r="B75" s="23"/>
      <c r="C75" s="18"/>
      <c r="D75" s="18"/>
      <c r="E75" s="18"/>
      <c r="F75" s="18"/>
      <c r="G75" s="44"/>
    </row>
    <row r="76" spans="1:7" ht="15" customHeight="1" thickBot="1" x14ac:dyDescent="0.3">
      <c r="A76" s="19"/>
      <c r="B76" s="171" t="s">
        <v>48</v>
      </c>
      <c r="C76" s="172"/>
      <c r="D76" s="137"/>
      <c r="E76" s="138"/>
      <c r="F76" s="16"/>
      <c r="G76" s="44"/>
    </row>
    <row r="77" spans="1:7" ht="12" customHeight="1" x14ac:dyDescent="0.25">
      <c r="A77" s="19"/>
      <c r="B77" s="139" t="s">
        <v>33</v>
      </c>
      <c r="C77" s="140" t="s">
        <v>49</v>
      </c>
      <c r="D77" s="141" t="s">
        <v>50</v>
      </c>
      <c r="E77" s="138"/>
      <c r="F77" s="16"/>
      <c r="G77" s="44"/>
    </row>
    <row r="78" spans="1:7" ht="12" customHeight="1" x14ac:dyDescent="0.25">
      <c r="A78" s="19"/>
      <c r="B78" s="142" t="s">
        <v>51</v>
      </c>
      <c r="C78" s="143">
        <f>G24</f>
        <v>540000</v>
      </c>
      <c r="D78" s="144">
        <f>(C78/C84)</f>
        <v>0.17193980578443716</v>
      </c>
      <c r="E78" s="138"/>
      <c r="F78" s="16"/>
      <c r="G78" s="44"/>
    </row>
    <row r="79" spans="1:7" ht="12" customHeight="1" x14ac:dyDescent="0.25">
      <c r="A79" s="19"/>
      <c r="B79" s="142" t="s">
        <v>52</v>
      </c>
      <c r="C79" s="143">
        <f>G29</f>
        <v>0</v>
      </c>
      <c r="D79" s="144">
        <v>0</v>
      </c>
      <c r="E79" s="138"/>
      <c r="F79" s="16"/>
      <c r="G79" s="44"/>
    </row>
    <row r="80" spans="1:7" ht="12" customHeight="1" x14ac:dyDescent="0.25">
      <c r="A80" s="19"/>
      <c r="B80" s="142" t="s">
        <v>53</v>
      </c>
      <c r="C80" s="143">
        <f>G41</f>
        <v>372500</v>
      </c>
      <c r="D80" s="144">
        <f>(C80/C84)</f>
        <v>0.11860662528648674</v>
      </c>
      <c r="E80" s="138"/>
      <c r="F80" s="16"/>
      <c r="G80" s="44"/>
    </row>
    <row r="81" spans="1:7" ht="12" customHeight="1" x14ac:dyDescent="0.25">
      <c r="A81" s="19"/>
      <c r="B81" s="142" t="s">
        <v>28</v>
      </c>
      <c r="C81" s="143">
        <f>G53</f>
        <v>1156180</v>
      </c>
      <c r="D81" s="144">
        <f>(C81/C84)</f>
        <v>0.36813586046638991</v>
      </c>
      <c r="E81" s="138"/>
      <c r="F81" s="16"/>
      <c r="G81" s="44"/>
    </row>
    <row r="82" spans="1:7" ht="12" customHeight="1" x14ac:dyDescent="0.25">
      <c r="A82" s="19"/>
      <c r="B82" s="142" t="s">
        <v>54</v>
      </c>
      <c r="C82" s="145">
        <f>G59</f>
        <v>922400</v>
      </c>
      <c r="D82" s="144">
        <f>(C82/C84)</f>
        <v>0.2936986608436386</v>
      </c>
      <c r="E82" s="146"/>
      <c r="F82" s="17"/>
      <c r="G82" s="44"/>
    </row>
    <row r="83" spans="1:7" ht="12" customHeight="1" x14ac:dyDescent="0.25">
      <c r="A83" s="19"/>
      <c r="B83" s="142" t="s">
        <v>55</v>
      </c>
      <c r="C83" s="145">
        <f>G62</f>
        <v>149554</v>
      </c>
      <c r="D83" s="144">
        <f>(C83/C84)</f>
        <v>4.7619047619047616E-2</v>
      </c>
      <c r="E83" s="146"/>
      <c r="F83" s="17"/>
      <c r="G83" s="44"/>
    </row>
    <row r="84" spans="1:7" ht="12.75" customHeight="1" thickBot="1" x14ac:dyDescent="0.3">
      <c r="A84" s="19"/>
      <c r="B84" s="147" t="s">
        <v>56</v>
      </c>
      <c r="C84" s="148">
        <f>SUM(C78:C83)</f>
        <v>3140634</v>
      </c>
      <c r="D84" s="149">
        <f>SUM(D78:D83)</f>
        <v>1</v>
      </c>
      <c r="E84" s="146"/>
      <c r="F84" s="17"/>
      <c r="G84" s="44"/>
    </row>
    <row r="85" spans="1:7" ht="12" customHeight="1" x14ac:dyDescent="0.25">
      <c r="A85" s="19"/>
      <c r="B85" s="150"/>
      <c r="C85" s="151"/>
      <c r="D85" s="151"/>
      <c r="E85" s="151"/>
      <c r="F85" s="21"/>
      <c r="G85" s="44"/>
    </row>
    <row r="86" spans="1:7" ht="12.75" customHeight="1" thickBot="1" x14ac:dyDescent="0.3">
      <c r="A86" s="19"/>
      <c r="B86" s="136"/>
      <c r="C86" s="151"/>
      <c r="D86" s="151"/>
      <c r="E86" s="151"/>
      <c r="F86" s="21"/>
      <c r="G86" s="44"/>
    </row>
    <row r="87" spans="1:7" ht="12" customHeight="1" thickBot="1" x14ac:dyDescent="0.3">
      <c r="A87" s="19"/>
      <c r="B87" s="168" t="s">
        <v>71</v>
      </c>
      <c r="C87" s="169"/>
      <c r="D87" s="169"/>
      <c r="E87" s="170"/>
      <c r="F87" s="17"/>
      <c r="G87" s="44"/>
    </row>
    <row r="88" spans="1:7" ht="12" customHeight="1" x14ac:dyDescent="0.25">
      <c r="A88" s="19"/>
      <c r="B88" s="152" t="s">
        <v>69</v>
      </c>
      <c r="C88" s="153">
        <v>450</v>
      </c>
      <c r="D88" s="153">
        <f>+G9</f>
        <v>500</v>
      </c>
      <c r="E88" s="153">
        <v>550</v>
      </c>
      <c r="F88" s="33"/>
      <c r="G88" s="45"/>
    </row>
    <row r="89" spans="1:7" ht="12.75" customHeight="1" thickBot="1" x14ac:dyDescent="0.3">
      <c r="A89" s="19"/>
      <c r="B89" s="147" t="s">
        <v>70</v>
      </c>
      <c r="C89" s="148">
        <f>(G63/C88)</f>
        <v>6979.1866666666665</v>
      </c>
      <c r="D89" s="148">
        <f>(G63/D88)</f>
        <v>6281.268</v>
      </c>
      <c r="E89" s="154">
        <f>(G63/E88)</f>
        <v>5710.2436363636361</v>
      </c>
      <c r="F89" s="33"/>
      <c r="G89" s="45"/>
    </row>
    <row r="90" spans="1:7" ht="15.6" customHeight="1" x14ac:dyDescent="0.25">
      <c r="A90" s="19"/>
      <c r="B90" s="24" t="s">
        <v>57</v>
      </c>
      <c r="C90" s="18"/>
      <c r="D90" s="18"/>
      <c r="E90" s="18"/>
      <c r="F90" s="18"/>
      <c r="G90" s="46"/>
    </row>
  </sheetData>
  <mergeCells count="9">
    <mergeCell ref="E9:F9"/>
    <mergeCell ref="E14:F14"/>
    <mergeCell ref="E15:F15"/>
    <mergeCell ref="B17:G17"/>
    <mergeCell ref="B87:E87"/>
    <mergeCell ref="B76:C76"/>
    <mergeCell ref="E13:F13"/>
    <mergeCell ref="E11:F11"/>
    <mergeCell ref="E10:F10"/>
  </mergeCells>
  <pageMargins left="0.748031" right="0.748031" top="0.98425200000000002" bottom="0.98425200000000002" header="0" footer="0"/>
  <pageSetup paperSize="14"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Alfalfa</vt:lpstr>
      <vt:lpstr>Alfalfa!Área_de_impresión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2022-06-22T19:58:54Z</cp:lastPrinted>
  <dcterms:created xsi:type="dcterms:W3CDTF">2020-11-27T12:49:26Z</dcterms:created>
  <dcterms:modified xsi:type="dcterms:W3CDTF">2022-06-22T19:58:55Z</dcterms:modified>
</cp:coreProperties>
</file>