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-120" yWindow="-120" windowWidth="20730" windowHeight="11160"/>
  </bookViews>
  <sheets>
    <sheet name="ALMENDRO" sheetId="1" r:id="rId1"/>
  </sheets>
  <definedNames>
    <definedName name="_xlnm.Print_Area" localSheetId="0">ALMENDRO!$B$2:$G$99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6" i="1"/>
  <c r="G61" i="1"/>
  <c r="G60" i="1"/>
  <c r="G59" i="1"/>
  <c r="G58" i="1"/>
  <c r="G57" i="1"/>
  <c r="G55" i="1"/>
  <c r="G53" i="1"/>
  <c r="G52" i="1"/>
  <c r="G51" i="1"/>
  <c r="G50" i="1"/>
  <c r="G48" i="1"/>
  <c r="G47" i="1"/>
  <c r="G41" i="1"/>
  <c r="G40" i="1"/>
  <c r="G39" i="1"/>
  <c r="G38" i="1"/>
  <c r="G37" i="1"/>
  <c r="G36" i="1"/>
  <c r="G35" i="1"/>
  <c r="G25" i="1"/>
  <c r="G24" i="1"/>
  <c r="G23" i="1"/>
  <c r="G22" i="1"/>
  <c r="G21" i="1"/>
  <c r="G12" i="1"/>
  <c r="G68" i="1" l="1"/>
  <c r="G42" i="1"/>
  <c r="C89" i="1" s="1"/>
  <c r="G26" i="1"/>
  <c r="G62" i="1"/>
  <c r="D97" i="1"/>
  <c r="C90" i="1" l="1"/>
  <c r="C87" i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<sst xmlns="http://schemas.openxmlformats.org/spreadsheetml/2006/main" count="180" uniqueCount="119">
  <si>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</si>
  <si>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</si>
  <si>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</si>
  <si>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</si>
  <si>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</si>
  <si>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</si>
  <si>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</si>
  <si>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</si>
  <si>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</si>
  <si>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</si>
  <si>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</si>
  <si>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</si>
  <si>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</si>
  <si>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</si>
  <si>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</si>
  <si>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</si>
  <si>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</si>
  <si>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</si>
  <si>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</si>
  <si>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</si>
  <si>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</si>
  <si>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</si>
  <si>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</si>
  <si>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</si>
  <si>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</si>
  <si>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</si>
  <si>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</si>
  <si>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</si>
  <si>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</si>
  <si>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</si>
  <si>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</si>
  <si>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</si>
  <si>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</si>
  <si>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</si>
  <si>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</si>
  <si>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</si>
  <si>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</si>
  <si>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</si>
  <si>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</si>
  <si>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</si>
  <si>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</si>
  <si>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</si>
  <si>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</si>
  <si>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</si>
  <si>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</si>
  <si>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</si>
  <si>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</si>
  <si>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</si>
  <si>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</si>
  <si>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</si>
  <si>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</si>
  <si>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</si>
  <si>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</si>
  <si>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</si>
  <si>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</si>
  <si>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</si>
  <si>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</si>
  <si>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</si>
  <si>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Lib. B. O'Higgins</t>
  </si>
  <si>
    <t>Rancagua</t>
  </si>
  <si>
    <t>Todas</t>
  </si>
  <si>
    <t>FUNGICIDAS</t>
  </si>
  <si>
    <t>FERTILIZANTES</t>
  </si>
  <si>
    <t>INSECTICIDAS</t>
  </si>
  <si>
    <t>lt</t>
  </si>
  <si>
    <t>Traslados al mercado</t>
  </si>
  <si>
    <t>ALMENDRO</t>
  </si>
  <si>
    <t>Medio-Alto</t>
  </si>
  <si>
    <t>Diciembre-Marzo</t>
  </si>
  <si>
    <t>Agroindustria</t>
  </si>
  <si>
    <t>Ene - Feb</t>
  </si>
  <si>
    <t>Helada, lluvias</t>
  </si>
  <si>
    <t>Poda</t>
  </si>
  <si>
    <t>Junio</t>
  </si>
  <si>
    <t>Control de malezas</t>
  </si>
  <si>
    <t>Enero - Diciembre</t>
  </si>
  <si>
    <t>Riego (26 riegos en 8 meses)</t>
  </si>
  <si>
    <t>Octubre - Mayo</t>
  </si>
  <si>
    <t xml:space="preserve">Cosecha </t>
  </si>
  <si>
    <t>Febrero-Marzo</t>
  </si>
  <si>
    <t>Varios (cercos, conducción, tutores, etc.)</t>
  </si>
  <si>
    <t>Surqueadura</t>
  </si>
  <si>
    <t>Triturar residuos de poda</t>
  </si>
  <si>
    <t>Julio</t>
  </si>
  <si>
    <t>Incorporar residuos (rastra)</t>
  </si>
  <si>
    <t>Agosto</t>
  </si>
  <si>
    <t>Cosecha, carro de arrastre</t>
  </si>
  <si>
    <t>Enero - Febrero</t>
  </si>
  <si>
    <t>Nebulizadora</t>
  </si>
  <si>
    <t>Rastra (2)</t>
  </si>
  <si>
    <t>Urea</t>
  </si>
  <si>
    <t>Marzo - Noviembre</t>
  </si>
  <si>
    <t xml:space="preserve">Mezcla NPK </t>
  </si>
  <si>
    <t>Propizol</t>
  </si>
  <si>
    <t>Septiembre</t>
  </si>
  <si>
    <t>Nordox Super 75 WP</t>
  </si>
  <si>
    <t>Abril - Agosto</t>
  </si>
  <si>
    <t>Azufre W. P.</t>
  </si>
  <si>
    <t>Septiembre - Octubre</t>
  </si>
  <si>
    <t>Tebuconazol</t>
  </si>
  <si>
    <t>HERBICIDAS</t>
  </si>
  <si>
    <t>Roundup</t>
  </si>
  <si>
    <t>Agosto - Octubre</t>
  </si>
  <si>
    <t>Karate</t>
  </si>
  <si>
    <t>Septiebre - Marzo</t>
  </si>
  <si>
    <t>Citroliv</t>
  </si>
  <si>
    <t>Lorsban 4E</t>
  </si>
  <si>
    <t>Imidan</t>
  </si>
  <si>
    <t>Zero</t>
  </si>
  <si>
    <t>Septiembre - Marzo</t>
  </si>
  <si>
    <t>Despelonado</t>
  </si>
  <si>
    <t>viajes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</si>
  <si>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</si>
  <si>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</si>
  <si>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RENDIMIENTO (kg/ha)</t>
  </si>
  <si>
    <t>PRECIO ESPERADO ($/kg)</t>
  </si>
  <si>
    <t>ESCENARIOS COSTO UNITARIO  ($/kg)</t>
  </si>
  <si>
    <t>Rendimiento  (kg/hà)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</si>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</sst>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_-* #,##0_-;\-* #,##0_-;_-* &quot;-&quot;??_-;_-@_-"/>
    <numFmt numFmtId="169" formatCode="_-&quot;$&quot;\ * #,##0.00_-;\-&quot;$&quot;\ * #,##0.00_-;_-&quot;$&quot;\ * &quot;-&quot;??_-;_-@_-"/>
  </numFmts>
  <fonts count="22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5">
    <xf numFmtId="0" fontId="0" fillId="0" borderId="0" applyNumberFormat="0" applyFill="0" applyBorder="0" applyProtection="0"/>
    <xf numFmtId="0" fontId="5" fillId="0" borderId="20"/>
    <xf numFmtId="43" fontId="6" fillId="0" borderId="0" applyFont="0" applyFill="0" applyBorder="0" applyAlignment="0" applyProtection="0"/>
    <xf numFmtId="164" fontId="5" fillId="0" borderId="20" applyFont="0" applyFill="0" applyBorder="0" applyAlignment="0" applyProtection="0"/>
    <xf numFmtId="169" fontId="5" fillId="0" borderId="20" applyFont="0" applyFill="0" applyBorder="0" applyAlignment="0" applyProtection="0"/>
  </cellStyleXfs>
  <cellXfs count="177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right" vertical="center"/>
    </xf>
    <xf numFmtId="49" fontId="4" fillId="3" borderId="51" xfId="0" applyNumberFormat="1" applyFont="1" applyFill="1" applyBorder="1" applyAlignment="1">
      <alignment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4" fillId="3" borderId="51" xfId="0" applyNumberFormat="1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right"/>
    </xf>
    <xf numFmtId="0" fontId="7" fillId="0" borderId="0" xfId="0" applyNumberFormat="1" applyFont="1" applyAlignment="1"/>
    <xf numFmtId="0" fontId="7" fillId="0" borderId="0" xfId="0" applyFont="1" applyAlignment="1"/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9" fillId="0" borderId="58" xfId="1" applyFont="1" applyBorder="1" applyAlignment="1">
      <alignment horizontal="right" vertical="center" wrapText="1"/>
    </xf>
    <xf numFmtId="3" fontId="9" fillId="0" borderId="58" xfId="1" applyNumberFormat="1" applyFont="1" applyBorder="1" applyAlignment="1">
      <alignment horizontal="right" vertical="center"/>
    </xf>
    <xf numFmtId="0" fontId="9" fillId="0" borderId="58" xfId="1" applyFont="1" applyBorder="1" applyAlignment="1">
      <alignment horizontal="right" vertical="center"/>
    </xf>
    <xf numFmtId="168" fontId="9" fillId="0" borderId="58" xfId="2" applyNumberFormat="1" applyFont="1" applyBorder="1" applyAlignment="1">
      <alignment horizontal="right" vertical="center"/>
    </xf>
    <xf numFmtId="0" fontId="9" fillId="0" borderId="58" xfId="1" applyFont="1" applyFill="1" applyBorder="1" applyAlignment="1">
      <alignment horizontal="right" vertical="center"/>
    </xf>
    <xf numFmtId="168" fontId="10" fillId="0" borderId="58" xfId="3" applyNumberFormat="1" applyFont="1" applyFill="1" applyBorder="1"/>
    <xf numFmtId="17" fontId="9" fillId="0" borderId="58" xfId="1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7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49" fontId="8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3" fontId="2" fillId="2" borderId="18" xfId="0" applyNumberFormat="1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right" vertical="center" wrapText="1"/>
    </xf>
    <xf numFmtId="0" fontId="7" fillId="0" borderId="20" xfId="0" applyNumberFormat="1" applyFont="1" applyBorder="1" applyAlignment="1"/>
    <xf numFmtId="0" fontId="7" fillId="2" borderId="22" xfId="0" applyFont="1" applyFill="1" applyBorder="1" applyAlignment="1"/>
    <xf numFmtId="3" fontId="7" fillId="0" borderId="0" xfId="0" applyNumberFormat="1" applyFont="1" applyAlignment="1"/>
    <xf numFmtId="0" fontId="7" fillId="2" borderId="60" xfId="0" applyFont="1" applyFill="1" applyBorder="1" applyAlignment="1"/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2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3" fontId="2" fillId="2" borderId="23" xfId="0" applyNumberFormat="1" applyFont="1" applyFill="1" applyBorder="1" applyAlignment="1">
      <alignment horizontal="right"/>
    </xf>
    <xf numFmtId="0" fontId="8" fillId="5" borderId="25" xfId="0" applyFont="1" applyFill="1" applyBorder="1" applyAlignment="1">
      <alignment vertical="center"/>
    </xf>
    <xf numFmtId="165" fontId="8" fillId="5" borderId="26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5" fontId="8" fillId="3" borderId="28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5" fontId="8" fillId="5" borderId="28" xfId="0" applyNumberFormat="1" applyFont="1" applyFill="1" applyBorder="1" applyAlignment="1">
      <alignment vertical="center"/>
    </xf>
    <xf numFmtId="0" fontId="12" fillId="5" borderId="30" xfId="0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165" fontId="8" fillId="2" borderId="20" xfId="0" applyNumberFormat="1" applyFont="1" applyFill="1" applyBorder="1" applyAlignment="1">
      <alignment horizontal="right" vertical="center"/>
    </xf>
    <xf numFmtId="0" fontId="7" fillId="2" borderId="20" xfId="0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6" fillId="2" borderId="42" xfId="0" applyFont="1" applyFill="1" applyBorder="1" applyAlignment="1"/>
    <xf numFmtId="0" fontId="16" fillId="2" borderId="43" xfId="0" applyFont="1" applyFill="1" applyBorder="1" applyAlignment="1"/>
    <xf numFmtId="49" fontId="16" fillId="2" borderId="44" xfId="0" applyNumberFormat="1" applyFont="1" applyFill="1" applyBorder="1" applyAlignment="1">
      <alignment vertical="center"/>
    </xf>
    <xf numFmtId="0" fontId="16" fillId="2" borderId="20" xfId="0" applyFont="1" applyFill="1" applyBorder="1" applyAlignment="1"/>
    <xf numFmtId="0" fontId="16" fillId="2" borderId="45" xfId="0" applyFont="1" applyFill="1" applyBorder="1" applyAlignment="1"/>
    <xf numFmtId="49" fontId="16" fillId="2" borderId="46" xfId="0" applyNumberFormat="1" applyFont="1" applyFill="1" applyBorder="1" applyAlignment="1">
      <alignment vertical="center"/>
    </xf>
    <xf numFmtId="0" fontId="16" fillId="2" borderId="47" xfId="0" applyFont="1" applyFill="1" applyBorder="1" applyAlignment="1"/>
    <xf numFmtId="0" fontId="16" fillId="2" borderId="48" xfId="0" applyFont="1" applyFill="1" applyBorder="1" applyAlignment="1"/>
    <xf numFmtId="0" fontId="16" fillId="2" borderId="20" xfId="0" applyFont="1" applyFill="1" applyBorder="1" applyAlignment="1">
      <alignment vertical="center"/>
    </xf>
    <xf numFmtId="0" fontId="16" fillId="8" borderId="40" xfId="0" applyFont="1" applyFill="1" applyBorder="1" applyAlignment="1"/>
    <xf numFmtId="0" fontId="16" fillId="6" borderId="20" xfId="0" applyFont="1" applyFill="1" applyBorder="1" applyAlignment="1"/>
    <xf numFmtId="49" fontId="14" fillId="7" borderId="31" xfId="0" applyNumberFormat="1" applyFont="1" applyFill="1" applyBorder="1" applyAlignment="1">
      <alignment vertical="center"/>
    </xf>
    <xf numFmtId="49" fontId="14" fillId="7" borderId="21" xfId="0" applyNumberFormat="1" applyFont="1" applyFill="1" applyBorder="1" applyAlignment="1">
      <alignment horizontal="center" vertical="center"/>
    </xf>
    <xf numFmtId="49" fontId="16" fillId="7" borderId="32" xfId="0" applyNumberFormat="1" applyFont="1" applyFill="1" applyBorder="1" applyAlignment="1">
      <alignment horizontal="center"/>
    </xf>
    <xf numFmtId="49" fontId="14" fillId="2" borderId="3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16" fillId="2" borderId="34" xfId="0" applyNumberFormat="1" applyFont="1" applyFill="1" applyBorder="1" applyAlignment="1"/>
    <xf numFmtId="166" fontId="14" fillId="2" borderId="6" xfId="0" applyNumberFormat="1" applyFont="1" applyFill="1" applyBorder="1" applyAlignment="1">
      <alignment vertical="center"/>
    </xf>
    <xf numFmtId="0" fontId="12" fillId="6" borderId="20" xfId="0" applyFont="1" applyFill="1" applyBorder="1" applyAlignment="1">
      <alignment vertical="center"/>
    </xf>
    <xf numFmtId="49" fontId="14" fillId="7" borderId="35" xfId="0" applyNumberFormat="1" applyFont="1" applyFill="1" applyBorder="1" applyAlignment="1">
      <alignment vertical="center"/>
    </xf>
    <xf numFmtId="166" fontId="14" fillId="7" borderId="36" xfId="0" applyNumberFormat="1" applyFont="1" applyFill="1" applyBorder="1" applyAlignment="1">
      <alignment vertical="center"/>
    </xf>
    <xf numFmtId="9" fontId="14" fillId="7" borderId="3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49" fontId="14" fillId="7" borderId="49" xfId="0" applyNumberFormat="1" applyFont="1" applyFill="1" applyBorder="1" applyAlignment="1">
      <alignment vertical="center"/>
    </xf>
    <xf numFmtId="3" fontId="14" fillId="7" borderId="50" xfId="0" applyNumberFormat="1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165" fontId="18" fillId="2" borderId="20" xfId="0" applyNumberFormat="1" applyFont="1" applyFill="1" applyBorder="1" applyAlignment="1">
      <alignment horizontal="right" vertical="center"/>
    </xf>
    <xf numFmtId="166" fontId="14" fillId="7" borderId="37" xfId="0" applyNumberFormat="1" applyFont="1" applyFill="1" applyBorder="1" applyAlignment="1">
      <alignment vertical="center"/>
    </xf>
    <xf numFmtId="49" fontId="16" fillId="2" borderId="20" xfId="0" applyNumberFormat="1" applyFont="1" applyFill="1" applyBorder="1" applyAlignment="1">
      <alignment vertical="center"/>
    </xf>
    <xf numFmtId="0" fontId="16" fillId="2" borderId="20" xfId="0" applyFont="1" applyFill="1" applyBorder="1" applyAlignment="1">
      <alignment horizontal="right"/>
    </xf>
    <xf numFmtId="0" fontId="7" fillId="0" borderId="0" xfId="0" applyNumberFormat="1" applyFont="1" applyAlignment="1">
      <alignment horizontal="right"/>
    </xf>
    <xf numFmtId="0" fontId="1" fillId="0" borderId="59" xfId="1" applyFont="1" applyFill="1" applyBorder="1" applyAlignment="1">
      <alignment wrapText="1"/>
    </xf>
    <xf numFmtId="0" fontId="1" fillId="0" borderId="59" xfId="1" applyFont="1" applyFill="1" applyBorder="1" applyAlignment="1">
      <alignment horizontal="center" wrapText="1"/>
    </xf>
    <xf numFmtId="0" fontId="19" fillId="0" borderId="59" xfId="1" applyFont="1" applyFill="1" applyBorder="1" applyAlignment="1">
      <alignment horizontal="center" wrapText="1"/>
    </xf>
    <xf numFmtId="3" fontId="19" fillId="0" borderId="59" xfId="3" applyNumberFormat="1" applyFont="1" applyFill="1" applyBorder="1" applyAlignment="1">
      <alignment horizontal="center" wrapText="1"/>
    </xf>
    <xf numFmtId="3" fontId="1" fillId="0" borderId="59" xfId="3" applyNumberFormat="1" applyFont="1" applyFill="1" applyBorder="1" applyAlignment="1">
      <alignment horizontal="right" wrapText="1"/>
    </xf>
    <xf numFmtId="0" fontId="1" fillId="0" borderId="59" xfId="1" applyFont="1" applyFill="1" applyBorder="1" applyAlignment="1">
      <alignment horizontal="left" wrapText="1"/>
    </xf>
    <xf numFmtId="0" fontId="20" fillId="0" borderId="59" xfId="1" applyFont="1" applyBorder="1" applyAlignment="1">
      <alignment vertical="center"/>
    </xf>
    <xf numFmtId="0" fontId="20" fillId="0" borderId="59" xfId="1" applyFont="1" applyBorder="1" applyAlignment="1">
      <alignment horizontal="center" vertical="center"/>
    </xf>
    <xf numFmtId="3" fontId="20" fillId="0" borderId="59" xfId="1" applyNumberFormat="1" applyFont="1" applyBorder="1" applyAlignment="1">
      <alignment horizontal="center" vertical="center"/>
    </xf>
    <xf numFmtId="3" fontId="20" fillId="0" borderId="59" xfId="1" applyNumberFormat="1" applyFont="1" applyBorder="1" applyAlignment="1">
      <alignment horizontal="right" vertical="center"/>
    </xf>
    <xf numFmtId="0" fontId="1" fillId="0" borderId="59" xfId="1" applyFont="1" applyFill="1" applyBorder="1"/>
    <xf numFmtId="0" fontId="1" fillId="0" borderId="59" xfId="1" applyFont="1" applyFill="1" applyBorder="1" applyAlignment="1">
      <alignment horizontal="center"/>
    </xf>
    <xf numFmtId="3" fontId="19" fillId="0" borderId="59" xfId="3" applyNumberFormat="1" applyFont="1" applyFill="1" applyBorder="1" applyAlignment="1">
      <alignment horizontal="center"/>
    </xf>
    <xf numFmtId="3" fontId="1" fillId="0" borderId="59" xfId="3" applyNumberFormat="1" applyFont="1" applyFill="1" applyBorder="1" applyAlignment="1">
      <alignment horizontal="right"/>
    </xf>
    <xf numFmtId="3" fontId="19" fillId="0" borderId="59" xfId="1" applyNumberFormat="1" applyFont="1" applyFill="1" applyBorder="1" applyAlignment="1">
      <alignment horizontal="center"/>
    </xf>
    <xf numFmtId="0" fontId="19" fillId="9" borderId="59" xfId="1" applyFont="1" applyFill="1" applyBorder="1" applyAlignment="1">
      <alignment horizontal="left" vertical="center"/>
    </xf>
    <xf numFmtId="0" fontId="19" fillId="9" borderId="59" xfId="1" applyFont="1" applyFill="1" applyBorder="1" applyAlignment="1">
      <alignment horizontal="center" vertical="center" wrapText="1"/>
    </xf>
    <xf numFmtId="167" fontId="19" fillId="9" borderId="59" xfId="2" applyNumberFormat="1" applyFont="1" applyFill="1" applyBorder="1" applyAlignment="1">
      <alignment horizontal="center" vertical="center" wrapText="1"/>
    </xf>
    <xf numFmtId="0" fontId="19" fillId="9" borderId="59" xfId="1" applyFont="1" applyFill="1" applyBorder="1" applyAlignment="1">
      <alignment horizontal="center" vertical="center"/>
    </xf>
    <xf numFmtId="3" fontId="19" fillId="9" borderId="59" xfId="1" applyNumberFormat="1" applyFont="1" applyFill="1" applyBorder="1" applyAlignment="1">
      <alignment horizontal="center" vertical="center" wrapText="1"/>
    </xf>
    <xf numFmtId="3" fontId="19" fillId="9" borderId="59" xfId="2" applyNumberFormat="1" applyFont="1" applyFill="1" applyBorder="1" applyAlignment="1">
      <alignment horizontal="right" vertical="center"/>
    </xf>
    <xf numFmtId="3" fontId="1" fillId="0" borderId="59" xfId="1" applyNumberFormat="1" applyFont="1" applyFill="1" applyBorder="1" applyAlignment="1">
      <alignment horizontal="center"/>
    </xf>
    <xf numFmtId="3" fontId="1" fillId="0" borderId="59" xfId="1" applyNumberFormat="1" applyFont="1" applyFill="1" applyBorder="1" applyAlignment="1">
      <alignment horizontal="right"/>
    </xf>
    <xf numFmtId="49" fontId="21" fillId="5" borderId="24" xfId="0" applyNumberFormat="1" applyFont="1" applyFill="1" applyBorder="1" applyAlignment="1">
      <alignment vertical="center"/>
    </xf>
    <xf numFmtId="49" fontId="21" fillId="3" borderId="27" xfId="0" applyNumberFormat="1" applyFont="1" applyFill="1" applyBorder="1" applyAlignment="1">
      <alignment vertical="center"/>
    </xf>
    <xf numFmtId="49" fontId="21" fillId="5" borderId="27" xfId="0" applyNumberFormat="1" applyFont="1" applyFill="1" applyBorder="1" applyAlignment="1">
      <alignment vertical="center"/>
    </xf>
    <xf numFmtId="49" fontId="21" fillId="5" borderId="29" xfId="0" applyNumberFormat="1" applyFont="1" applyFill="1" applyBorder="1" applyAlignment="1">
      <alignment vertical="center"/>
    </xf>
    <xf numFmtId="3" fontId="1" fillId="0" borderId="59" xfId="4" applyNumberFormat="1" applyFont="1" applyFill="1" applyBorder="1" applyAlignment="1">
      <alignment horizontal="center" wrapText="1"/>
    </xf>
    <xf numFmtId="3" fontId="1" fillId="0" borderId="59" xfId="4" applyNumberFormat="1" applyFont="1" applyFill="1" applyBorder="1" applyAlignment="1">
      <alignment horizontal="right" wrapText="1"/>
    </xf>
    <xf numFmtId="0" fontId="19" fillId="0" borderId="59" xfId="1" applyFont="1" applyFill="1" applyBorder="1" applyAlignment="1">
      <alignment wrapText="1"/>
    </xf>
    <xf numFmtId="0" fontId="1" fillId="0" borderId="59" xfId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4" fillId="8" borderId="39" xfId="0" applyFont="1" applyFill="1" applyBorder="1" applyAlignment="1">
      <alignment vertical="center"/>
    </xf>
  </cellXfs>
  <cellStyles count="5">
    <cellStyle name="Millares" xfId="2" builtinId="3"/>
    <cellStyle name="Millares 6 2" xfId="3"/>
    <cellStyle name="Moneda 4" xfId="4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31090" cy="120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8" zoomScaleNormal="98" workbookViewId="0">
      <selection activeCell="B2" sqref="B2:G99"/>
    </sheetView>
  </sheetViews>
  <sheetFormatPr baseColWidth="10" defaultColWidth="10.85546875" defaultRowHeight="11.25" customHeight="1" x14ac:dyDescent="0.3"/>
  <cols>
    <col min="1" max="1" width="15.5703125" style="23" customWidth="1"/>
    <col min="2" max="2" width="21.28515625" style="23" customWidth="1"/>
    <col min="3" max="3" width="17" style="23" customWidth="1"/>
    <col min="4" max="4" width="14.85546875" style="23" customWidth="1"/>
    <col min="5" max="5" width="14.42578125" style="23" customWidth="1"/>
    <col min="6" max="6" width="18.7109375" style="23" customWidth="1"/>
    <col min="7" max="7" width="17.140625" style="132" customWidth="1"/>
    <col min="8" max="255" width="10.85546875" style="23" customWidth="1"/>
    <col min="256" max="16384" width="10.85546875" style="24"/>
  </cols>
  <sheetData>
    <row r="1" spans="1:7" ht="15" customHeight="1" x14ac:dyDescent="0.3">
      <c r="A1" s="21"/>
      <c r="B1" s="21"/>
      <c r="C1" s="21"/>
      <c r="D1" s="21"/>
      <c r="E1" s="21"/>
      <c r="F1" s="21"/>
      <c r="G1" s="22"/>
    </row>
    <row r="2" spans="1:7" ht="15" customHeight="1" x14ac:dyDescent="0.3">
      <c r="A2" s="21"/>
      <c r="B2" s="21"/>
      <c r="C2" s="21"/>
      <c r="D2" s="21"/>
      <c r="E2" s="21"/>
      <c r="F2" s="21"/>
      <c r="G2" s="22"/>
    </row>
    <row r="3" spans="1:7" ht="15" customHeight="1" x14ac:dyDescent="0.3">
      <c r="A3" s="21"/>
      <c r="B3" s="21"/>
      <c r="C3" s="21"/>
      <c r="D3" s="21"/>
      <c r="E3" s="21"/>
      <c r="F3" s="21"/>
      <c r="G3" s="22"/>
    </row>
    <row r="4" spans="1:7" ht="15" customHeight="1" x14ac:dyDescent="0.3">
      <c r="A4" s="21"/>
      <c r="B4" s="21"/>
      <c r="C4" s="21"/>
      <c r="D4" s="21"/>
      <c r="E4" s="21"/>
      <c r="F4" s="21"/>
      <c r="G4" s="22"/>
    </row>
    <row r="5" spans="1:7" ht="15" customHeight="1" x14ac:dyDescent="0.3">
      <c r="A5" s="21"/>
      <c r="B5" s="21"/>
      <c r="C5" s="21"/>
      <c r="D5" s="21"/>
      <c r="E5" s="21"/>
      <c r="F5" s="21"/>
      <c r="G5" s="22"/>
    </row>
    <row r="6" spans="1:7" ht="15" customHeight="1" x14ac:dyDescent="0.3">
      <c r="A6" s="21"/>
      <c r="B6" s="21"/>
      <c r="C6" s="21"/>
      <c r="D6" s="21"/>
      <c r="E6" s="21"/>
      <c r="F6" s="21"/>
      <c r="G6" s="22"/>
    </row>
    <row r="7" spans="1:7" ht="15" customHeight="1" x14ac:dyDescent="0.3">
      <c r="A7" s="21"/>
      <c r="B7" s="21"/>
      <c r="C7" s="21"/>
      <c r="D7" s="21"/>
      <c r="E7" s="21"/>
      <c r="F7" s="21"/>
      <c r="G7" s="22"/>
    </row>
    <row r="8" spans="1:7" ht="15" customHeight="1" x14ac:dyDescent="0.3">
      <c r="A8" s="21"/>
      <c r="B8" s="25"/>
      <c r="C8" s="26"/>
      <c r="D8" s="21"/>
      <c r="E8" s="26"/>
      <c r="F8" s="26"/>
      <c r="G8" s="27"/>
    </row>
    <row r="9" spans="1:7" ht="12" customHeight="1" x14ac:dyDescent="0.3">
      <c r="A9" s="28"/>
      <c r="B9" s="29" t="s">
        <v>0</v>
      </c>
      <c r="C9" s="30" t="s">
        <v>66</v>
      </c>
      <c r="D9" s="2"/>
      <c r="E9" s="164" t="s">
        <v>114</v>
      </c>
      <c r="F9" s="165"/>
      <c r="G9" s="31">
        <v>2000</v>
      </c>
    </row>
    <row r="10" spans="1:7" ht="15" customHeight="1" x14ac:dyDescent="0.3">
      <c r="A10" s="28"/>
      <c r="B10" s="1" t="s">
        <v>1</v>
      </c>
      <c r="C10" s="30" t="s">
        <v>60</v>
      </c>
      <c r="D10" s="2"/>
      <c r="E10" s="166" t="s">
        <v>2</v>
      </c>
      <c r="F10" s="167"/>
      <c r="G10" s="30" t="s">
        <v>68</v>
      </c>
    </row>
    <row r="11" spans="1:7" ht="15" customHeight="1" x14ac:dyDescent="0.3">
      <c r="A11" s="28"/>
      <c r="B11" s="1" t="s">
        <v>3</v>
      </c>
      <c r="C11" s="32" t="s">
        <v>67</v>
      </c>
      <c r="D11" s="2"/>
      <c r="E11" s="166" t="s">
        <v>115</v>
      </c>
      <c r="F11" s="167"/>
      <c r="G11" s="33">
        <v>4500</v>
      </c>
    </row>
    <row r="12" spans="1:7" ht="15" customHeight="1" x14ac:dyDescent="0.3">
      <c r="A12" s="28"/>
      <c r="B12" s="1" t="s">
        <v>4</v>
      </c>
      <c r="C12" s="34" t="s">
        <v>58</v>
      </c>
      <c r="D12" s="2"/>
      <c r="E12" s="19" t="s">
        <v>5</v>
      </c>
      <c r="F12" s="20"/>
      <c r="G12" s="35">
        <f>+G11*G9</f>
        <v>9000000</v>
      </c>
    </row>
    <row r="13" spans="1:7" ht="15" customHeight="1" x14ac:dyDescent="0.3">
      <c r="A13" s="28"/>
      <c r="B13" s="1" t="s">
        <v>6</v>
      </c>
      <c r="C13" s="34" t="s">
        <v>59</v>
      </c>
      <c r="D13" s="2"/>
      <c r="E13" s="166" t="s">
        <v>7</v>
      </c>
      <c r="F13" s="167"/>
      <c r="G13" s="30" t="s">
        <v>69</v>
      </c>
    </row>
    <row r="14" spans="1:7" ht="15" customHeight="1" x14ac:dyDescent="0.3">
      <c r="A14" s="28"/>
      <c r="B14" s="1" t="s">
        <v>8</v>
      </c>
      <c r="C14" s="32" t="s">
        <v>60</v>
      </c>
      <c r="D14" s="2"/>
      <c r="E14" s="166" t="s">
        <v>9</v>
      </c>
      <c r="F14" s="167"/>
      <c r="G14" s="32" t="s">
        <v>70</v>
      </c>
    </row>
    <row r="15" spans="1:7" ht="15" customHeight="1" x14ac:dyDescent="0.3">
      <c r="A15" s="28"/>
      <c r="B15" s="1" t="s">
        <v>10</v>
      </c>
      <c r="C15" s="36" t="s">
        <v>73</v>
      </c>
      <c r="D15" s="2"/>
      <c r="E15" s="168" t="s">
        <v>11</v>
      </c>
      <c r="F15" s="169"/>
      <c r="G15" s="34" t="s">
        <v>71</v>
      </c>
    </row>
    <row r="16" spans="1:7" ht="12" customHeight="1" x14ac:dyDescent="0.3">
      <c r="A16" s="21"/>
      <c r="B16" s="37"/>
      <c r="C16" s="38"/>
      <c r="D16" s="39"/>
      <c r="E16" s="40"/>
      <c r="F16" s="40"/>
      <c r="G16" s="41"/>
    </row>
    <row r="17" spans="1:7" ht="12" customHeight="1" x14ac:dyDescent="0.3">
      <c r="A17" s="42"/>
      <c r="B17" s="170" t="s">
        <v>12</v>
      </c>
      <c r="C17" s="171"/>
      <c r="D17" s="171"/>
      <c r="E17" s="171"/>
      <c r="F17" s="171"/>
      <c r="G17" s="171"/>
    </row>
    <row r="18" spans="1:7" ht="12" customHeight="1" x14ac:dyDescent="0.3">
      <c r="A18" s="21"/>
      <c r="B18" s="43"/>
      <c r="C18" s="44"/>
      <c r="D18" s="44"/>
      <c r="E18" s="44"/>
      <c r="F18" s="45"/>
      <c r="G18" s="46"/>
    </row>
    <row r="19" spans="1:7" ht="12" customHeight="1" x14ac:dyDescent="0.3">
      <c r="A19" s="28"/>
      <c r="B19" s="47" t="s">
        <v>13</v>
      </c>
      <c r="C19" s="48"/>
      <c r="D19" s="49"/>
      <c r="E19" s="49"/>
      <c r="F19" s="49"/>
      <c r="G19" s="50"/>
    </row>
    <row r="20" spans="1:7" ht="24" customHeight="1" x14ac:dyDescent="0.3">
      <c r="A20" s="42"/>
      <c r="B20" s="51" t="s">
        <v>14</v>
      </c>
      <c r="C20" s="51" t="s">
        <v>15</v>
      </c>
      <c r="D20" s="51" t="s">
        <v>16</v>
      </c>
      <c r="E20" s="51" t="s">
        <v>17</v>
      </c>
      <c r="F20" s="51" t="s">
        <v>18</v>
      </c>
      <c r="G20" s="51" t="s">
        <v>19</v>
      </c>
    </row>
    <row r="21" spans="1:7" ht="14.25" customHeight="1" x14ac:dyDescent="0.3">
      <c r="A21" s="42"/>
      <c r="B21" s="133" t="s">
        <v>72</v>
      </c>
      <c r="C21" s="134" t="s">
        <v>20</v>
      </c>
      <c r="D21" s="134">
        <v>15</v>
      </c>
      <c r="E21" s="134" t="s">
        <v>73</v>
      </c>
      <c r="F21" s="160">
        <v>25000</v>
      </c>
      <c r="G21" s="161">
        <f t="shared" ref="G21:G25" si="0">D21*F21</f>
        <v>375000</v>
      </c>
    </row>
    <row r="22" spans="1:7" ht="14.25" customHeight="1" x14ac:dyDescent="0.3">
      <c r="A22" s="42"/>
      <c r="B22" s="133" t="s">
        <v>74</v>
      </c>
      <c r="C22" s="134" t="s">
        <v>20</v>
      </c>
      <c r="D22" s="134">
        <v>3</v>
      </c>
      <c r="E22" s="134" t="s">
        <v>75</v>
      </c>
      <c r="F22" s="160">
        <v>25000</v>
      </c>
      <c r="G22" s="161">
        <f t="shared" si="0"/>
        <v>75000</v>
      </c>
    </row>
    <row r="23" spans="1:7" ht="14.25" customHeight="1" x14ac:dyDescent="0.3">
      <c r="A23" s="42"/>
      <c r="B23" s="162" t="s">
        <v>76</v>
      </c>
      <c r="C23" s="134" t="s">
        <v>20</v>
      </c>
      <c r="D23" s="135">
        <v>12</v>
      </c>
      <c r="E23" s="134" t="s">
        <v>77</v>
      </c>
      <c r="F23" s="160">
        <v>25000</v>
      </c>
      <c r="G23" s="161">
        <f t="shared" si="0"/>
        <v>300000</v>
      </c>
    </row>
    <row r="24" spans="1:7" ht="14.25" customHeight="1" x14ac:dyDescent="0.3">
      <c r="A24" s="42"/>
      <c r="B24" s="163" t="s">
        <v>78</v>
      </c>
      <c r="C24" s="134" t="s">
        <v>20</v>
      </c>
      <c r="D24" s="134">
        <v>20</v>
      </c>
      <c r="E24" s="134" t="s">
        <v>79</v>
      </c>
      <c r="F24" s="160">
        <v>40000</v>
      </c>
      <c r="G24" s="161">
        <f t="shared" si="0"/>
        <v>800000</v>
      </c>
    </row>
    <row r="25" spans="1:7" ht="25.5" x14ac:dyDescent="0.3">
      <c r="A25" s="42"/>
      <c r="B25" s="163" t="s">
        <v>80</v>
      </c>
      <c r="C25" s="134" t="s">
        <v>20</v>
      </c>
      <c r="D25" s="134">
        <v>20</v>
      </c>
      <c r="E25" s="134" t="s">
        <v>75</v>
      </c>
      <c r="F25" s="160">
        <v>25000</v>
      </c>
      <c r="G25" s="161">
        <f t="shared" si="0"/>
        <v>500000</v>
      </c>
    </row>
    <row r="26" spans="1:7" ht="12.75" customHeight="1" x14ac:dyDescent="0.3">
      <c r="A26" s="42"/>
      <c r="B26" s="3" t="s">
        <v>21</v>
      </c>
      <c r="C26" s="4"/>
      <c r="D26" s="4"/>
      <c r="E26" s="4"/>
      <c r="F26" s="5"/>
      <c r="G26" s="15">
        <f>SUM(G21:G25)</f>
        <v>2050000</v>
      </c>
    </row>
    <row r="27" spans="1:7" ht="12" customHeight="1" x14ac:dyDescent="0.3">
      <c r="A27" s="21"/>
      <c r="B27" s="43"/>
      <c r="C27" s="45"/>
      <c r="D27" s="45"/>
      <c r="E27" s="45"/>
      <c r="F27" s="52"/>
      <c r="G27" s="53"/>
    </row>
    <row r="28" spans="1:7" ht="12" customHeight="1" x14ac:dyDescent="0.3">
      <c r="A28" s="28"/>
      <c r="B28" s="54" t="s">
        <v>22</v>
      </c>
      <c r="C28" s="55"/>
      <c r="D28" s="56"/>
      <c r="E28" s="56"/>
      <c r="F28" s="57"/>
      <c r="G28" s="58"/>
    </row>
    <row r="29" spans="1:7" ht="24" customHeight="1" x14ac:dyDescent="0.3">
      <c r="A29" s="28"/>
      <c r="B29" s="59" t="s">
        <v>14</v>
      </c>
      <c r="C29" s="60" t="s">
        <v>15</v>
      </c>
      <c r="D29" s="60" t="s">
        <v>16</v>
      </c>
      <c r="E29" s="59" t="s">
        <v>56</v>
      </c>
      <c r="F29" s="60" t="s">
        <v>18</v>
      </c>
      <c r="G29" s="59" t="s">
        <v>19</v>
      </c>
    </row>
    <row r="30" spans="1:7" ht="12" customHeight="1" x14ac:dyDescent="0.3">
      <c r="A30" s="28"/>
      <c r="B30" s="61"/>
      <c r="C30" s="62" t="s">
        <v>56</v>
      </c>
      <c r="D30" s="62" t="s">
        <v>56</v>
      </c>
      <c r="E30" s="62" t="s">
        <v>56</v>
      </c>
      <c r="F30" s="63" t="s">
        <v>56</v>
      </c>
      <c r="G30" s="64"/>
    </row>
    <row r="31" spans="1:7" ht="12" customHeight="1" x14ac:dyDescent="0.3">
      <c r="A31" s="28"/>
      <c r="B31" s="65" t="s">
        <v>23</v>
      </c>
      <c r="C31" s="66"/>
      <c r="D31" s="66"/>
      <c r="E31" s="66"/>
      <c r="F31" s="67"/>
      <c r="G31" s="68"/>
    </row>
    <row r="32" spans="1:7" ht="12" customHeight="1" x14ac:dyDescent="0.3">
      <c r="A32" s="21"/>
      <c r="B32" s="69"/>
      <c r="C32" s="70"/>
      <c r="D32" s="70"/>
      <c r="E32" s="70"/>
      <c r="F32" s="71"/>
      <c r="G32" s="72"/>
    </row>
    <row r="33" spans="1:11" ht="12" customHeight="1" x14ac:dyDescent="0.3">
      <c r="A33" s="28"/>
      <c r="B33" s="54" t="s">
        <v>24</v>
      </c>
      <c r="C33" s="55"/>
      <c r="D33" s="56"/>
      <c r="E33" s="56"/>
      <c r="F33" s="57"/>
      <c r="G33" s="58"/>
    </row>
    <row r="34" spans="1:11" ht="24" customHeight="1" x14ac:dyDescent="0.3">
      <c r="A34" s="28"/>
      <c r="B34" s="73" t="s">
        <v>14</v>
      </c>
      <c r="C34" s="73" t="s">
        <v>15</v>
      </c>
      <c r="D34" s="73" t="s">
        <v>16</v>
      </c>
      <c r="E34" s="73" t="s">
        <v>17</v>
      </c>
      <c r="F34" s="74" t="s">
        <v>18</v>
      </c>
      <c r="G34" s="73" t="s">
        <v>19</v>
      </c>
    </row>
    <row r="35" spans="1:11" ht="12.75" customHeight="1" x14ac:dyDescent="0.3">
      <c r="A35" s="42"/>
      <c r="B35" s="133" t="s">
        <v>81</v>
      </c>
      <c r="C35" s="134" t="s">
        <v>25</v>
      </c>
      <c r="D35" s="135">
        <v>0.6</v>
      </c>
      <c r="E35" s="134" t="s">
        <v>77</v>
      </c>
      <c r="F35" s="136">
        <v>150000</v>
      </c>
      <c r="G35" s="137">
        <f>(D35*F35)</f>
        <v>90000</v>
      </c>
    </row>
    <row r="36" spans="1:11" ht="12.75" customHeight="1" x14ac:dyDescent="0.3">
      <c r="A36" s="42"/>
      <c r="B36" s="133" t="s">
        <v>74</v>
      </c>
      <c r="C36" s="134" t="s">
        <v>25</v>
      </c>
      <c r="D36" s="135">
        <v>1.5</v>
      </c>
      <c r="E36" s="134" t="s">
        <v>75</v>
      </c>
      <c r="F36" s="136">
        <v>100000</v>
      </c>
      <c r="G36" s="137">
        <f t="shared" ref="G36:G41" si="1">(D36*F36)</f>
        <v>150000</v>
      </c>
    </row>
    <row r="37" spans="1:11" ht="12.75" customHeight="1" x14ac:dyDescent="0.3">
      <c r="A37" s="42"/>
      <c r="B37" s="138" t="s">
        <v>82</v>
      </c>
      <c r="C37" s="134" t="s">
        <v>25</v>
      </c>
      <c r="D37" s="135">
        <v>0.33</v>
      </c>
      <c r="E37" s="135" t="s">
        <v>83</v>
      </c>
      <c r="F37" s="136">
        <v>150000</v>
      </c>
      <c r="G37" s="137">
        <f t="shared" si="1"/>
        <v>49500</v>
      </c>
    </row>
    <row r="38" spans="1:11" ht="12.75" customHeight="1" x14ac:dyDescent="0.3">
      <c r="A38" s="42"/>
      <c r="B38" s="133" t="s">
        <v>84</v>
      </c>
      <c r="C38" s="134" t="s">
        <v>25</v>
      </c>
      <c r="D38" s="135">
        <v>0.33</v>
      </c>
      <c r="E38" s="135" t="s">
        <v>85</v>
      </c>
      <c r="F38" s="136">
        <v>150000</v>
      </c>
      <c r="G38" s="137">
        <f t="shared" si="1"/>
        <v>49500</v>
      </c>
    </row>
    <row r="39" spans="1:11" ht="12.75" customHeight="1" x14ac:dyDescent="0.3">
      <c r="A39" s="42"/>
      <c r="B39" s="133" t="s">
        <v>86</v>
      </c>
      <c r="C39" s="134" t="s">
        <v>25</v>
      </c>
      <c r="D39" s="135">
        <v>0.5</v>
      </c>
      <c r="E39" s="135" t="s">
        <v>87</v>
      </c>
      <c r="F39" s="136">
        <v>80000</v>
      </c>
      <c r="G39" s="137">
        <f t="shared" si="1"/>
        <v>40000</v>
      </c>
    </row>
    <row r="40" spans="1:11" ht="12.75" customHeight="1" x14ac:dyDescent="0.3">
      <c r="A40" s="42"/>
      <c r="B40" s="133" t="s">
        <v>88</v>
      </c>
      <c r="C40" s="134" t="s">
        <v>25</v>
      </c>
      <c r="D40" s="135">
        <v>3</v>
      </c>
      <c r="E40" s="134" t="s">
        <v>75</v>
      </c>
      <c r="F40" s="136">
        <v>100000</v>
      </c>
      <c r="G40" s="137">
        <f t="shared" si="1"/>
        <v>300000</v>
      </c>
    </row>
    <row r="41" spans="1:11" ht="12.75" customHeight="1" x14ac:dyDescent="0.3">
      <c r="A41" s="42"/>
      <c r="B41" s="133" t="s">
        <v>89</v>
      </c>
      <c r="C41" s="134" t="s">
        <v>25</v>
      </c>
      <c r="D41" s="135">
        <v>0.5</v>
      </c>
      <c r="E41" s="134" t="s">
        <v>75</v>
      </c>
      <c r="F41" s="136">
        <v>150000</v>
      </c>
      <c r="G41" s="137">
        <f t="shared" si="1"/>
        <v>75000</v>
      </c>
    </row>
    <row r="42" spans="1:11" ht="12.75" customHeight="1" x14ac:dyDescent="0.3">
      <c r="A42" s="28"/>
      <c r="B42" s="6" t="s">
        <v>26</v>
      </c>
      <c r="C42" s="7"/>
      <c r="D42" s="7"/>
      <c r="E42" s="7"/>
      <c r="F42" s="7"/>
      <c r="G42" s="16">
        <f>SUM(G35:G41)</f>
        <v>754000</v>
      </c>
    </row>
    <row r="43" spans="1:11" ht="12" customHeight="1" x14ac:dyDescent="0.3">
      <c r="A43" s="21"/>
      <c r="B43" s="69"/>
      <c r="C43" s="70"/>
      <c r="D43" s="70"/>
      <c r="E43" s="70"/>
      <c r="F43" s="71"/>
      <c r="G43" s="72"/>
    </row>
    <row r="44" spans="1:11" ht="12" customHeight="1" x14ac:dyDescent="0.3">
      <c r="A44" s="28"/>
      <c r="B44" s="54" t="s">
        <v>27</v>
      </c>
      <c r="C44" s="55"/>
      <c r="D44" s="56"/>
      <c r="E44" s="56"/>
      <c r="F44" s="57"/>
      <c r="G44" s="58"/>
    </row>
    <row r="45" spans="1:11" ht="24" customHeight="1" x14ac:dyDescent="0.3">
      <c r="A45" s="28"/>
      <c r="B45" s="75" t="s">
        <v>28</v>
      </c>
      <c r="C45" s="75" t="s">
        <v>29</v>
      </c>
      <c r="D45" s="75" t="s">
        <v>30</v>
      </c>
      <c r="E45" s="75" t="s">
        <v>17</v>
      </c>
      <c r="F45" s="75" t="s">
        <v>18</v>
      </c>
      <c r="G45" s="76" t="s">
        <v>19</v>
      </c>
      <c r="K45" s="77"/>
    </row>
    <row r="46" spans="1:11" ht="12.75" customHeight="1" x14ac:dyDescent="0.3">
      <c r="A46" s="78"/>
      <c r="B46" s="139" t="s">
        <v>62</v>
      </c>
      <c r="C46" s="139"/>
      <c r="D46" s="139"/>
      <c r="E46" s="140"/>
      <c r="F46" s="141"/>
      <c r="G46" s="142"/>
      <c r="K46" s="77"/>
    </row>
    <row r="47" spans="1:11" ht="12.75" customHeight="1" x14ac:dyDescent="0.3">
      <c r="A47" s="78"/>
      <c r="B47" s="143" t="s">
        <v>90</v>
      </c>
      <c r="C47" s="144" t="s">
        <v>57</v>
      </c>
      <c r="D47" s="144">
        <v>150</v>
      </c>
      <c r="E47" s="144" t="s">
        <v>91</v>
      </c>
      <c r="F47" s="145">
        <v>1300</v>
      </c>
      <c r="G47" s="146">
        <f>D47*F47</f>
        <v>195000</v>
      </c>
    </row>
    <row r="48" spans="1:11" ht="12.75" customHeight="1" x14ac:dyDescent="0.3">
      <c r="A48" s="78"/>
      <c r="B48" s="143" t="s">
        <v>92</v>
      </c>
      <c r="C48" s="144" t="s">
        <v>57</v>
      </c>
      <c r="D48" s="144">
        <v>80</v>
      </c>
      <c r="E48" s="144" t="s">
        <v>91</v>
      </c>
      <c r="F48" s="145">
        <v>1250</v>
      </c>
      <c r="G48" s="146">
        <f>D48*F48</f>
        <v>100000</v>
      </c>
    </row>
    <row r="49" spans="1:9" ht="12.75" customHeight="1" x14ac:dyDescent="0.3">
      <c r="A49" s="78"/>
      <c r="B49" s="139" t="s">
        <v>61</v>
      </c>
      <c r="C49" s="144"/>
      <c r="D49" s="144"/>
      <c r="E49" s="144"/>
      <c r="F49" s="147"/>
      <c r="G49" s="146"/>
    </row>
    <row r="50" spans="1:9" ht="12.75" customHeight="1" x14ac:dyDescent="0.3">
      <c r="A50" s="78"/>
      <c r="B50" s="143" t="s">
        <v>93</v>
      </c>
      <c r="C50" s="144" t="s">
        <v>64</v>
      </c>
      <c r="D50" s="144">
        <v>1</v>
      </c>
      <c r="E50" s="144" t="s">
        <v>94</v>
      </c>
      <c r="F50" s="145">
        <v>29100</v>
      </c>
      <c r="G50" s="146">
        <f>D50*F50</f>
        <v>29100</v>
      </c>
    </row>
    <row r="51" spans="1:9" ht="12.75" customHeight="1" x14ac:dyDescent="0.3">
      <c r="A51" s="78"/>
      <c r="B51" s="133" t="s">
        <v>95</v>
      </c>
      <c r="C51" s="144" t="s">
        <v>57</v>
      </c>
      <c r="D51" s="134">
        <v>20</v>
      </c>
      <c r="E51" s="134" t="s">
        <v>96</v>
      </c>
      <c r="F51" s="145">
        <v>16813</v>
      </c>
      <c r="G51" s="146">
        <f>D51*F51</f>
        <v>336260</v>
      </c>
    </row>
    <row r="52" spans="1:9" ht="12.75" customHeight="1" x14ac:dyDescent="0.3">
      <c r="A52" s="78"/>
      <c r="B52" s="133" t="s">
        <v>97</v>
      </c>
      <c r="C52" s="144" t="s">
        <v>57</v>
      </c>
      <c r="D52" s="134">
        <v>12</v>
      </c>
      <c r="E52" s="134" t="s">
        <v>98</v>
      </c>
      <c r="F52" s="145">
        <v>1250</v>
      </c>
      <c r="G52" s="146">
        <f>D52*F52</f>
        <v>15000</v>
      </c>
    </row>
    <row r="53" spans="1:9" ht="12.75" customHeight="1" x14ac:dyDescent="0.3">
      <c r="A53" s="78"/>
      <c r="B53" s="143" t="s">
        <v>99</v>
      </c>
      <c r="C53" s="144" t="s">
        <v>64</v>
      </c>
      <c r="D53" s="144">
        <v>1.5</v>
      </c>
      <c r="E53" s="134" t="s">
        <v>98</v>
      </c>
      <c r="F53" s="145">
        <v>36177</v>
      </c>
      <c r="G53" s="146">
        <f>D53*F53</f>
        <v>54265.5</v>
      </c>
      <c r="I53" s="79"/>
    </row>
    <row r="54" spans="1:9" ht="12.75" customHeight="1" x14ac:dyDescent="0.3">
      <c r="A54" s="78"/>
      <c r="B54" s="139" t="s">
        <v>100</v>
      </c>
      <c r="C54" s="144"/>
      <c r="D54" s="144"/>
      <c r="E54" s="144"/>
      <c r="F54" s="147"/>
      <c r="G54" s="146"/>
    </row>
    <row r="55" spans="1:9" ht="12.75" customHeight="1" x14ac:dyDescent="0.3">
      <c r="A55" s="80"/>
      <c r="B55" s="143" t="s">
        <v>101</v>
      </c>
      <c r="C55" s="144" t="s">
        <v>64</v>
      </c>
      <c r="D55" s="144">
        <v>2</v>
      </c>
      <c r="E55" s="144" t="s">
        <v>102</v>
      </c>
      <c r="F55" s="145">
        <v>20000</v>
      </c>
      <c r="G55" s="146">
        <f>D55*F55</f>
        <v>40000</v>
      </c>
    </row>
    <row r="56" spans="1:9" ht="12.75" customHeight="1" x14ac:dyDescent="0.3">
      <c r="A56" s="80"/>
      <c r="B56" s="139" t="s">
        <v>63</v>
      </c>
      <c r="C56" s="144"/>
      <c r="D56" s="134"/>
      <c r="E56" s="134"/>
      <c r="F56" s="145"/>
      <c r="G56" s="146"/>
    </row>
    <row r="57" spans="1:9" ht="12.75" customHeight="1" x14ac:dyDescent="0.3">
      <c r="A57" s="80"/>
      <c r="B57" s="143" t="s">
        <v>103</v>
      </c>
      <c r="C57" s="144" t="s">
        <v>64</v>
      </c>
      <c r="D57" s="134">
        <v>1</v>
      </c>
      <c r="E57" s="144" t="s">
        <v>104</v>
      </c>
      <c r="F57" s="145">
        <v>42000</v>
      </c>
      <c r="G57" s="146">
        <f t="shared" ref="G57:G61" si="2">D57*F57</f>
        <v>42000</v>
      </c>
    </row>
    <row r="58" spans="1:9" ht="12.75" customHeight="1" x14ac:dyDescent="0.3">
      <c r="A58" s="80"/>
      <c r="B58" s="143" t="s">
        <v>105</v>
      </c>
      <c r="C58" s="144" t="s">
        <v>64</v>
      </c>
      <c r="D58" s="144">
        <v>20</v>
      </c>
      <c r="E58" s="144" t="s">
        <v>83</v>
      </c>
      <c r="F58" s="147">
        <v>6600</v>
      </c>
      <c r="G58" s="146">
        <f t="shared" si="2"/>
        <v>132000</v>
      </c>
    </row>
    <row r="59" spans="1:9" ht="12.75" customHeight="1" x14ac:dyDescent="0.3">
      <c r="A59" s="78"/>
      <c r="B59" s="143" t="s">
        <v>106</v>
      </c>
      <c r="C59" s="144" t="s">
        <v>64</v>
      </c>
      <c r="D59" s="144">
        <v>2.5</v>
      </c>
      <c r="E59" s="144" t="s">
        <v>83</v>
      </c>
      <c r="F59" s="147">
        <v>18600</v>
      </c>
      <c r="G59" s="146">
        <f t="shared" si="2"/>
        <v>46500</v>
      </c>
    </row>
    <row r="60" spans="1:9" ht="12.75" customHeight="1" x14ac:dyDescent="0.3">
      <c r="A60" s="78"/>
      <c r="B60" s="143" t="s">
        <v>107</v>
      </c>
      <c r="C60" s="144" t="s">
        <v>57</v>
      </c>
      <c r="D60" s="144">
        <v>1.5</v>
      </c>
      <c r="E60" s="144" t="s">
        <v>94</v>
      </c>
      <c r="F60" s="145">
        <v>25800</v>
      </c>
      <c r="G60" s="146">
        <f t="shared" si="2"/>
        <v>38700</v>
      </c>
    </row>
    <row r="61" spans="1:9" ht="12.75" customHeight="1" x14ac:dyDescent="0.3">
      <c r="A61" s="78"/>
      <c r="B61" s="143" t="s">
        <v>108</v>
      </c>
      <c r="C61" s="144" t="s">
        <v>64</v>
      </c>
      <c r="D61" s="144">
        <v>1</v>
      </c>
      <c r="E61" s="144" t="s">
        <v>109</v>
      </c>
      <c r="F61" s="147">
        <v>39500</v>
      </c>
      <c r="G61" s="146">
        <f t="shared" si="2"/>
        <v>39500</v>
      </c>
    </row>
    <row r="62" spans="1:9" ht="13.5" customHeight="1" x14ac:dyDescent="0.3">
      <c r="A62" s="78"/>
      <c r="B62" s="12" t="s">
        <v>31</v>
      </c>
      <c r="C62" s="13"/>
      <c r="D62" s="13"/>
      <c r="E62" s="13"/>
      <c r="F62" s="14"/>
      <c r="G62" s="17">
        <f>SUM(G47:G61)</f>
        <v>1068325.5</v>
      </c>
    </row>
    <row r="63" spans="1:9" ht="12" customHeight="1" x14ac:dyDescent="0.3">
      <c r="A63" s="21"/>
      <c r="B63" s="81"/>
      <c r="C63" s="82"/>
      <c r="D63" s="82"/>
      <c r="E63" s="83"/>
      <c r="F63" s="84"/>
      <c r="G63" s="85"/>
    </row>
    <row r="64" spans="1:9" ht="12" customHeight="1" x14ac:dyDescent="0.3">
      <c r="A64" s="28"/>
      <c r="B64" s="54" t="s">
        <v>32</v>
      </c>
      <c r="C64" s="55"/>
      <c r="D64" s="56"/>
      <c r="E64" s="56"/>
      <c r="F64" s="57"/>
      <c r="G64" s="58"/>
    </row>
    <row r="65" spans="1:9" ht="24" customHeight="1" x14ac:dyDescent="0.3">
      <c r="A65" s="28"/>
      <c r="B65" s="86" t="s">
        <v>33</v>
      </c>
      <c r="C65" s="75" t="s">
        <v>29</v>
      </c>
      <c r="D65" s="75" t="s">
        <v>30</v>
      </c>
      <c r="E65" s="86" t="s">
        <v>17</v>
      </c>
      <c r="F65" s="75" t="s">
        <v>18</v>
      </c>
      <c r="G65" s="86" t="s">
        <v>19</v>
      </c>
    </row>
    <row r="66" spans="1:9" ht="16.5" customHeight="1" x14ac:dyDescent="0.3">
      <c r="A66" s="78"/>
      <c r="B66" s="148" t="s">
        <v>110</v>
      </c>
      <c r="C66" s="149" t="s">
        <v>57</v>
      </c>
      <c r="D66" s="150">
        <v>2000</v>
      </c>
      <c r="E66" s="151" t="s">
        <v>87</v>
      </c>
      <c r="F66" s="152">
        <v>400</v>
      </c>
      <c r="G66" s="153">
        <f>D66*F66</f>
        <v>800000</v>
      </c>
    </row>
    <row r="67" spans="1:9" ht="16.5" customHeight="1" x14ac:dyDescent="0.3">
      <c r="A67" s="80"/>
      <c r="B67" s="143" t="s">
        <v>65</v>
      </c>
      <c r="C67" s="144" t="s">
        <v>111</v>
      </c>
      <c r="D67" s="144">
        <v>1</v>
      </c>
      <c r="E67" s="151" t="s">
        <v>87</v>
      </c>
      <c r="F67" s="154">
        <v>100000</v>
      </c>
      <c r="G67" s="155">
        <f>F67*D67</f>
        <v>100000</v>
      </c>
    </row>
    <row r="68" spans="1:9" ht="13.5" customHeight="1" x14ac:dyDescent="0.3">
      <c r="A68" s="28"/>
      <c r="B68" s="8" t="s">
        <v>34</v>
      </c>
      <c r="C68" s="9"/>
      <c r="D68" s="9"/>
      <c r="E68" s="11"/>
      <c r="F68" s="10"/>
      <c r="G68" s="18">
        <f>SUM(G66:G67)</f>
        <v>900000</v>
      </c>
      <c r="I68" s="79"/>
    </row>
    <row r="69" spans="1:9" ht="12" customHeight="1" x14ac:dyDescent="0.3">
      <c r="A69" s="21"/>
      <c r="B69" s="87"/>
      <c r="C69" s="87"/>
      <c r="D69" s="87"/>
      <c r="E69" s="87"/>
      <c r="F69" s="88"/>
      <c r="G69" s="89"/>
    </row>
    <row r="70" spans="1:9" ht="12" customHeight="1" x14ac:dyDescent="0.3">
      <c r="A70" s="78"/>
      <c r="B70" s="156" t="s">
        <v>35</v>
      </c>
      <c r="C70" s="90"/>
      <c r="D70" s="90"/>
      <c r="E70" s="90"/>
      <c r="F70" s="90"/>
      <c r="G70" s="91">
        <f>G26+G31+G42+G62+G68</f>
        <v>4772325.5</v>
      </c>
    </row>
    <row r="71" spans="1:9" ht="12" customHeight="1" x14ac:dyDescent="0.3">
      <c r="A71" s="78"/>
      <c r="B71" s="157" t="s">
        <v>36</v>
      </c>
      <c r="C71" s="92"/>
      <c r="D71" s="92"/>
      <c r="E71" s="92"/>
      <c r="F71" s="92"/>
      <c r="G71" s="93">
        <f>G70*0.05</f>
        <v>238616.27500000002</v>
      </c>
    </row>
    <row r="72" spans="1:9" ht="12" customHeight="1" x14ac:dyDescent="0.3">
      <c r="A72" s="78"/>
      <c r="B72" s="158" t="s">
        <v>37</v>
      </c>
      <c r="C72" s="94"/>
      <c r="D72" s="94"/>
      <c r="E72" s="94"/>
      <c r="F72" s="94"/>
      <c r="G72" s="95">
        <f>G71+G70</f>
        <v>5010941.7750000004</v>
      </c>
    </row>
    <row r="73" spans="1:9" ht="12" customHeight="1" x14ac:dyDescent="0.3">
      <c r="A73" s="78"/>
      <c r="B73" s="157" t="s">
        <v>38</v>
      </c>
      <c r="C73" s="92"/>
      <c r="D73" s="92"/>
      <c r="E73" s="92"/>
      <c r="F73" s="92"/>
      <c r="G73" s="93">
        <f>G12</f>
        <v>9000000</v>
      </c>
    </row>
    <row r="74" spans="1:9" ht="12" customHeight="1" x14ac:dyDescent="0.3">
      <c r="A74" s="78"/>
      <c r="B74" s="159" t="s">
        <v>39</v>
      </c>
      <c r="C74" s="96"/>
      <c r="D74" s="96"/>
      <c r="E74" s="96"/>
      <c r="F74" s="96"/>
      <c r="G74" s="91">
        <f>G73-G72</f>
        <v>3989058.2249999996</v>
      </c>
    </row>
    <row r="75" spans="1:9" ht="12" customHeight="1" x14ac:dyDescent="0.3">
      <c r="A75" s="78"/>
      <c r="B75" s="97" t="s">
        <v>112</v>
      </c>
      <c r="C75" s="98"/>
      <c r="D75" s="98"/>
      <c r="E75" s="98"/>
      <c r="F75" s="98"/>
      <c r="G75" s="99"/>
    </row>
    <row r="76" spans="1:9" ht="12.75" customHeight="1" thickBot="1" x14ac:dyDescent="0.35">
      <c r="A76" s="78"/>
      <c r="B76" s="100"/>
      <c r="C76" s="98"/>
      <c r="D76" s="98"/>
      <c r="E76" s="98"/>
      <c r="F76" s="98"/>
      <c r="G76" s="99"/>
    </row>
    <row r="77" spans="1:9" ht="12" customHeight="1" x14ac:dyDescent="0.3">
      <c r="A77" s="78"/>
      <c r="B77" s="101" t="s">
        <v>113</v>
      </c>
      <c r="C77" s="102"/>
      <c r="D77" s="102"/>
      <c r="E77" s="102"/>
      <c r="F77" s="103"/>
      <c r="G77" s="99"/>
    </row>
    <row r="78" spans="1:9" ht="12" customHeight="1" x14ac:dyDescent="0.3">
      <c r="A78" s="78"/>
      <c r="B78" s="104" t="s">
        <v>40</v>
      </c>
      <c r="C78" s="105"/>
      <c r="D78" s="105"/>
      <c r="E78" s="105"/>
      <c r="F78" s="106"/>
      <c r="G78" s="99"/>
    </row>
    <row r="79" spans="1:9" ht="12" customHeight="1" x14ac:dyDescent="0.3">
      <c r="A79" s="78"/>
      <c r="B79" s="104" t="s">
        <v>41</v>
      </c>
      <c r="C79" s="105"/>
      <c r="D79" s="105"/>
      <c r="E79" s="105"/>
      <c r="F79" s="106"/>
      <c r="G79" s="99"/>
    </row>
    <row r="80" spans="1:9" ht="12" customHeight="1" x14ac:dyDescent="0.3">
      <c r="A80" s="78"/>
      <c r="B80" s="104" t="s">
        <v>42</v>
      </c>
      <c r="C80" s="105"/>
      <c r="D80" s="105"/>
      <c r="E80" s="105"/>
      <c r="F80" s="106"/>
      <c r="G80" s="99"/>
    </row>
    <row r="81" spans="1:7" ht="12" customHeight="1" x14ac:dyDescent="0.3">
      <c r="A81" s="78"/>
      <c r="B81" s="104" t="s">
        <v>43</v>
      </c>
      <c r="C81" s="105"/>
      <c r="D81" s="105"/>
      <c r="E81" s="105"/>
      <c r="F81" s="106"/>
      <c r="G81" s="99"/>
    </row>
    <row r="82" spans="1:7" ht="12" customHeight="1" x14ac:dyDescent="0.3">
      <c r="A82" s="78"/>
      <c r="B82" s="104" t="s">
        <v>44</v>
      </c>
      <c r="C82" s="105"/>
      <c r="D82" s="105"/>
      <c r="E82" s="105"/>
      <c r="F82" s="106"/>
      <c r="G82" s="99"/>
    </row>
    <row r="83" spans="1:7" ht="12.75" customHeight="1" thickBot="1" x14ac:dyDescent="0.35">
      <c r="A83" s="78"/>
      <c r="B83" s="107" t="s">
        <v>45</v>
      </c>
      <c r="C83" s="108"/>
      <c r="D83" s="108"/>
      <c r="E83" s="108"/>
      <c r="F83" s="109"/>
      <c r="G83" s="99"/>
    </row>
    <row r="84" spans="1:7" ht="12.75" customHeight="1" x14ac:dyDescent="0.3">
      <c r="A84" s="78"/>
      <c r="B84" s="110"/>
      <c r="C84" s="105"/>
      <c r="D84" s="105"/>
      <c r="E84" s="105"/>
      <c r="F84" s="105"/>
      <c r="G84" s="99"/>
    </row>
    <row r="85" spans="1:7" ht="15" customHeight="1" thickBot="1" x14ac:dyDescent="0.35">
      <c r="A85" s="78"/>
      <c r="B85" s="175" t="s">
        <v>46</v>
      </c>
      <c r="C85" s="176"/>
      <c r="D85" s="111"/>
      <c r="E85" s="112"/>
      <c r="F85" s="112"/>
      <c r="G85" s="99"/>
    </row>
    <row r="86" spans="1:7" ht="12" customHeight="1" x14ac:dyDescent="0.3">
      <c r="A86" s="78"/>
      <c r="B86" s="113" t="s">
        <v>33</v>
      </c>
      <c r="C86" s="114" t="s">
        <v>47</v>
      </c>
      <c r="D86" s="115" t="s">
        <v>48</v>
      </c>
      <c r="E86" s="112"/>
      <c r="F86" s="112"/>
      <c r="G86" s="99"/>
    </row>
    <row r="87" spans="1:7" ht="12" customHeight="1" x14ac:dyDescent="0.3">
      <c r="A87" s="78"/>
      <c r="B87" s="116" t="s">
        <v>49</v>
      </c>
      <c r="C87" s="117">
        <f>G26</f>
        <v>2050000</v>
      </c>
      <c r="D87" s="118">
        <f>(C87/C93)</f>
        <v>0.40910473361067939</v>
      </c>
      <c r="E87" s="112"/>
      <c r="F87" s="112"/>
      <c r="G87" s="99"/>
    </row>
    <row r="88" spans="1:7" ht="12" customHeight="1" x14ac:dyDescent="0.3">
      <c r="A88" s="78"/>
      <c r="B88" s="116" t="s">
        <v>50</v>
      </c>
      <c r="C88" s="117">
        <f>G31</f>
        <v>0</v>
      </c>
      <c r="D88" s="118">
        <v>0</v>
      </c>
      <c r="E88" s="112"/>
      <c r="F88" s="112"/>
      <c r="G88" s="99"/>
    </row>
    <row r="89" spans="1:7" ht="12" customHeight="1" x14ac:dyDescent="0.3">
      <c r="A89" s="78"/>
      <c r="B89" s="116" t="s">
        <v>51</v>
      </c>
      <c r="C89" s="117">
        <f>G42</f>
        <v>754000</v>
      </c>
      <c r="D89" s="118">
        <f>(C89/C93)</f>
        <v>0.15047071665485476</v>
      </c>
      <c r="E89" s="112"/>
      <c r="F89" s="112"/>
      <c r="G89" s="99"/>
    </row>
    <row r="90" spans="1:7" ht="12" customHeight="1" x14ac:dyDescent="0.3">
      <c r="A90" s="78"/>
      <c r="B90" s="116" t="s">
        <v>28</v>
      </c>
      <c r="C90" s="117">
        <f>G62</f>
        <v>1068325.5</v>
      </c>
      <c r="D90" s="118">
        <f>(C90/C93)</f>
        <v>0.21319854589609552</v>
      </c>
      <c r="E90" s="112"/>
      <c r="F90" s="112"/>
      <c r="G90" s="99"/>
    </row>
    <row r="91" spans="1:7" ht="12" customHeight="1" x14ac:dyDescent="0.3">
      <c r="A91" s="78"/>
      <c r="B91" s="116" t="s">
        <v>52</v>
      </c>
      <c r="C91" s="119">
        <f>G68</f>
        <v>900000</v>
      </c>
      <c r="D91" s="118">
        <f>(C91/C93)</f>
        <v>0.17960695621932266</v>
      </c>
      <c r="E91" s="120"/>
      <c r="F91" s="120"/>
      <c r="G91" s="99"/>
    </row>
    <row r="92" spans="1:7" ht="12" customHeight="1" x14ac:dyDescent="0.3">
      <c r="A92" s="78"/>
      <c r="B92" s="116" t="s">
        <v>53</v>
      </c>
      <c r="C92" s="119">
        <f>G71</f>
        <v>238616.27500000002</v>
      </c>
      <c r="D92" s="118">
        <f>(C92/C93)</f>
        <v>4.7619047619047623E-2</v>
      </c>
      <c r="E92" s="120"/>
      <c r="F92" s="120"/>
      <c r="G92" s="99"/>
    </row>
    <row r="93" spans="1:7" ht="12.75" customHeight="1" thickBot="1" x14ac:dyDescent="0.35">
      <c r="A93" s="78"/>
      <c r="B93" s="121" t="s">
        <v>54</v>
      </c>
      <c r="C93" s="122">
        <f>SUM(C87:C92)</f>
        <v>5010941.7750000004</v>
      </c>
      <c r="D93" s="123">
        <f>SUM(D87:D92)</f>
        <v>1</v>
      </c>
      <c r="E93" s="120"/>
      <c r="F93" s="120"/>
      <c r="G93" s="99"/>
    </row>
    <row r="94" spans="1:7" ht="12" customHeight="1" x14ac:dyDescent="0.3">
      <c r="A94" s="78"/>
      <c r="B94" s="100"/>
      <c r="C94" s="98"/>
      <c r="D94" s="98"/>
      <c r="E94" s="98"/>
      <c r="F94" s="98"/>
      <c r="G94" s="99"/>
    </row>
    <row r="95" spans="1:7" ht="12.75" customHeight="1" thickBot="1" x14ac:dyDescent="0.35">
      <c r="A95" s="78"/>
      <c r="B95" s="124"/>
      <c r="C95" s="98"/>
      <c r="D95" s="98"/>
      <c r="E95" s="98"/>
      <c r="F95" s="98"/>
      <c r="G95" s="99"/>
    </row>
    <row r="96" spans="1:7" ht="12" customHeight="1" thickBot="1" x14ac:dyDescent="0.35">
      <c r="A96" s="78"/>
      <c r="B96" s="172" t="s">
        <v>116</v>
      </c>
      <c r="C96" s="173"/>
      <c r="D96" s="173"/>
      <c r="E96" s="174"/>
      <c r="F96" s="120"/>
      <c r="G96" s="99"/>
    </row>
    <row r="97" spans="1:7" ht="12" customHeight="1" x14ac:dyDescent="0.3">
      <c r="A97" s="78"/>
      <c r="B97" s="125" t="s">
        <v>117</v>
      </c>
      <c r="C97" s="126">
        <v>1500</v>
      </c>
      <c r="D97" s="126">
        <f>G9</f>
        <v>2000</v>
      </c>
      <c r="E97" s="126">
        <v>2500</v>
      </c>
      <c r="F97" s="127"/>
      <c r="G97" s="128"/>
    </row>
    <row r="98" spans="1:7" ht="12.75" customHeight="1" thickBot="1" x14ac:dyDescent="0.35">
      <c r="A98" s="78"/>
      <c r="B98" s="121" t="s">
        <v>118</v>
      </c>
      <c r="C98" s="122">
        <f>(G72/C97)</f>
        <v>3340.6278500000003</v>
      </c>
      <c r="D98" s="122">
        <f>(G72/D97)</f>
        <v>2505.4708875000001</v>
      </c>
      <c r="E98" s="129">
        <f>(G72/E97)</f>
        <v>2004.3767100000002</v>
      </c>
      <c r="F98" s="127"/>
      <c r="G98" s="128"/>
    </row>
    <row r="99" spans="1:7" ht="15.6" customHeight="1" x14ac:dyDescent="0.3">
      <c r="A99" s="78"/>
      <c r="B99" s="130" t="s">
        <v>55</v>
      </c>
      <c r="C99" s="105"/>
      <c r="D99" s="105"/>
      <c r="E99" s="105"/>
      <c r="F99" s="105"/>
      <c r="G99" s="131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ALMENDRO</vt:lpstr>
      <vt:lpstr>ALMENDRO!Área_de_impresión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2022-06-22T13:40:33Z</cp:lastPrinted>
  <dcterms:created xsi:type="dcterms:W3CDTF">2020-11-27T12:49:26Z</dcterms:created>
  <dcterms:modified xsi:type="dcterms:W3CDTF">2022-06-22T14:07:37Z</dcterms:modified>
</cp:coreProperties>
</file>