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28800" windowHeight="12435"/>
  </bookViews>
  <sheets>
    <sheet name="Almend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37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<sst xmlns="http://schemas.openxmlformats.org/spreadsheetml/2006/main" count="186" uniqueCount="142">
  <si>
    <t>RUBRO O CULTIVO</t>
  </si>
  <si>
    <t>RENDIMIENTO (KG/Há.) (PEPA)</t>
  </si>
  <si>
    <t>VARIEDAD</t>
  </si>
  <si>
    <t>NONPAREIL</t>
  </si>
  <si>
    <t>FECHA ESTIMADA  PRECIO VENTA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</si>
  <si>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</si>
  <si>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</si>
  <si>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</si>
  <si>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</si>
  <si>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</si>
  <si>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</si>
  <si>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</si>
  <si>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</si>
  <si>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</si>
  <si>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</si>
  <si>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</si>
  <si>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</si>
  <si>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</si>
  <si>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</si>
  <si>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</si>
  <si>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</si>
  <si>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</si>
  <si>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</si>
  <si>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</si>
  <si>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</si>
  <si>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</si>
  <si>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</si>
  <si>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</si>
  <si>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</si>
  <si>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</si>
  <si>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</si>
  <si>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</si>
  <si>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</si>
  <si>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SACOS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</si>
  <si>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</si>
  <si>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</si>
  <si>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</si>
  <si>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</si>
  <si>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</si>
  <si>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</si>
  <si>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</si>
  <si>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</si>
  <si>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FUNGUICIDAS</t>
  </si>
  <si>
    <t>KG.</t>
  </si>
  <si>
    <t>LT.</t>
  </si>
  <si>
    <t>INSECTICIDAS</t>
  </si>
  <si>
    <t>INSECTICIDA ACARICIDA</t>
  </si>
  <si>
    <t>FERTILIZANTES FOLIAR.</t>
  </si>
  <si>
    <t>HERBICIDAS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</si>
  <si>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</si>
  <si>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</si>
  <si>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</si>
  <si>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</si>
  <si>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</si>
  <si>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</si>
  <si>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</si>
  <si>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</si>
  <si>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</si>
  <si>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</si>
  <si>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</si>
  <si>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</si>
  <si>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</si>
  <si>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</si>
  <si>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</si>
  <si>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</si>
  <si>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</si>
  <si>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</si>
  <si>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</si>
  <si>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</si>
  <si>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</si>
  <si>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</si>
  <si>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</si>
  <si>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</si>
  <si>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</si>
  <si>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</si>
  <si>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</si>
  <si>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</si>
  <si>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</si>
  <si>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</si>
  <si>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</si>
  <si>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</si>
  <si>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</si>
  <si>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</si>
  <si>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</si>
  <si>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</si>
  <si>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</si>
  <si>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</si>
  <si>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</si>
  <si>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</si>
  <si>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</si>
  <si>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</si>
  <si>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</si>
  <si>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</si>
  <si>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MARZO</t>
  </si>
  <si>
    <t>LIMPIA ACEQUIAS</t>
  </si>
  <si>
    <t>APLIC. PESTICIDAS Y FOLIAR</t>
  </si>
  <si>
    <t>PODA Y PINTURA DE CORT</t>
  </si>
  <si>
    <t>PODE AN VERDE</t>
  </si>
  <si>
    <t>CONTROL DE MALEZAS</t>
  </si>
  <si>
    <t>RIEGOS</t>
  </si>
  <si>
    <t>COSECHA</t>
  </si>
  <si>
    <t>ANUAL</t>
  </si>
  <si>
    <t>OCT-ABRIL</t>
  </si>
  <si>
    <t>MAYO-JUNIO</t>
  </si>
  <si>
    <t>MARZO-OCT.</t>
  </si>
  <si>
    <t>SEPT-FEBRERO</t>
  </si>
  <si>
    <t>MARZO.</t>
  </si>
  <si>
    <t>APLIC. FITOSANITARIA</t>
  </si>
  <si>
    <t xml:space="preserve">APLICACIÓN FERTILIZANTES (4) </t>
  </si>
  <si>
    <t>MAYO-FEBRERO</t>
  </si>
  <si>
    <t>MARZO-SEPT.</t>
  </si>
  <si>
    <t>UREA</t>
  </si>
  <si>
    <t>NITRATO DE K</t>
  </si>
  <si>
    <t>SUPERFOSFATO TRIPLE</t>
  </si>
  <si>
    <t>AC. BORICO</t>
  </si>
  <si>
    <t>OXICLORIRO DE CUI.</t>
  </si>
  <si>
    <t>AZUFRE MOJABLE</t>
  </si>
  <si>
    <t>MYSTIC.</t>
  </si>
  <si>
    <t>CLORPIRIFOS</t>
  </si>
  <si>
    <t>ABAMITE</t>
  </si>
  <si>
    <t>FOSFIMAX</t>
  </si>
  <si>
    <t>SOLUBOR</t>
  </si>
  <si>
    <t>NITROFOSCA</t>
  </si>
  <si>
    <t>ROUNDUP</t>
  </si>
  <si>
    <t>MCPA.</t>
  </si>
  <si>
    <t>SEPT-DIC.</t>
  </si>
  <si>
    <t>OCT-MARZO</t>
  </si>
  <si>
    <t>SEPT-ABRIL</t>
  </si>
  <si>
    <t>NOV.-ENERO</t>
  </si>
  <si>
    <t>MARZO-JULIO</t>
  </si>
  <si>
    <t>NUNIO-JULIO</t>
  </si>
  <si>
    <t>SEPT-OCT.</t>
  </si>
  <si>
    <t>JUNIO-JULIO</t>
  </si>
  <si>
    <t>SEPT-ENERO</t>
  </si>
  <si>
    <t>SEPT.</t>
  </si>
  <si>
    <t>OCT.</t>
  </si>
  <si>
    <t>OCT-FEBRERO</t>
  </si>
  <si>
    <t>JUNIO-AGOSTO.</t>
  </si>
  <si>
    <t>ALMENDRO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</si>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</sst>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138</v>
      </c>
      <c r="D9" s="18"/>
      <c r="E9" s="101" t="s">
        <v>1</v>
      </c>
      <c r="F9" s="102"/>
      <c r="G9" s="8">
        <v>1800</v>
      </c>
    </row>
    <row r="10" spans="1:7" ht="15" x14ac:dyDescent="0.25">
      <c r="A10" s="3"/>
      <c r="B10" s="12" t="s">
        <v>2</v>
      </c>
      <c r="C10" s="13" t="s">
        <v>3</v>
      </c>
      <c r="D10" s="18"/>
      <c r="E10" s="99" t="s">
        <v>4</v>
      </c>
      <c r="F10" s="100"/>
      <c r="G10" s="14" t="s">
        <v>93</v>
      </c>
    </row>
    <row r="11" spans="1:7" ht="13.5" customHeight="1" x14ac:dyDescent="0.25">
      <c r="A11" s="3"/>
      <c r="B11" s="12" t="s">
        <v>5</v>
      </c>
      <c r="C11" s="14" t="s">
        <v>6</v>
      </c>
      <c r="D11" s="18"/>
      <c r="E11" s="99" t="s">
        <v>7</v>
      </c>
      <c r="F11" s="100"/>
      <c r="G11" s="40">
        <v>3500</v>
      </c>
    </row>
    <row r="12" spans="1:7" ht="11.25" customHeight="1" x14ac:dyDescent="0.25">
      <c r="A12" s="3"/>
      <c r="B12" s="12" t="s">
        <v>8</v>
      </c>
      <c r="C12" s="15" t="s">
        <v>9</v>
      </c>
      <c r="D12" s="18"/>
      <c r="E12" s="5" t="s">
        <v>10</v>
      </c>
      <c r="F12" s="10"/>
      <c r="G12" s="41">
        <f>G9*G11</f>
        <v>6300000</v>
      </c>
    </row>
    <row r="13" spans="1:7" ht="22.5" customHeight="1" x14ac:dyDescent="0.25">
      <c r="A13" s="3"/>
      <c r="B13" s="12" t="s">
        <v>11</v>
      </c>
      <c r="C13" s="107" t="s">
        <v>140</v>
      </c>
      <c r="D13" s="18"/>
      <c r="E13" s="99" t="s">
        <v>12</v>
      </c>
      <c r="F13" s="100"/>
      <c r="G13" s="15" t="s">
        <v>13</v>
      </c>
    </row>
    <row r="14" spans="1:7" ht="17.25" customHeight="1" x14ac:dyDescent="0.25">
      <c r="A14" s="3"/>
      <c r="B14" s="12" t="s">
        <v>14</v>
      </c>
      <c r="C14" s="107" t="s">
        <v>141</v>
      </c>
      <c r="D14" s="18"/>
      <c r="E14" s="99" t="s">
        <v>15</v>
      </c>
      <c r="F14" s="100"/>
      <c r="G14" s="14" t="s">
        <v>16</v>
      </c>
    </row>
    <row r="15" spans="1:7" ht="38.25" x14ac:dyDescent="0.25">
      <c r="A15" s="3"/>
      <c r="B15" s="12" t="s">
        <v>17</v>
      </c>
      <c r="C15" s="14" t="s">
        <v>139</v>
      </c>
      <c r="D15" s="18"/>
      <c r="E15" s="103" t="s">
        <v>18</v>
      </c>
      <c r="F15" s="104"/>
      <c r="G15" s="42" t="s">
        <v>19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5" t="s">
        <v>20</v>
      </c>
      <c r="C17" s="106"/>
      <c r="D17" s="106"/>
      <c r="E17" s="106"/>
      <c r="F17" s="106"/>
      <c r="G17" s="106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3" t="s">
        <v>21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4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.75" customHeight="1" x14ac:dyDescent="0.25">
      <c r="A21" s="3"/>
      <c r="B21" s="39" t="s">
        <v>94</v>
      </c>
      <c r="C21" s="17" t="s">
        <v>28</v>
      </c>
      <c r="D21" s="46">
        <v>2</v>
      </c>
      <c r="E21" s="17" t="s">
        <v>101</v>
      </c>
      <c r="F21" s="41">
        <v>30000</v>
      </c>
      <c r="G21" s="41">
        <f>(D21*F21)</f>
        <v>60000</v>
      </c>
    </row>
    <row r="22" spans="1:7" ht="12.75" customHeight="1" x14ac:dyDescent="0.25">
      <c r="A22" s="3"/>
      <c r="B22" s="39" t="s">
        <v>95</v>
      </c>
      <c r="C22" s="17" t="s">
        <v>28</v>
      </c>
      <c r="D22" s="46">
        <v>4</v>
      </c>
      <c r="E22" s="17" t="s">
        <v>102</v>
      </c>
      <c r="F22" s="41">
        <v>30000</v>
      </c>
      <c r="G22" s="41">
        <f t="shared" ref="G22:G27" si="0">(D22*F22)</f>
        <v>120000</v>
      </c>
    </row>
    <row r="23" spans="1:7" ht="12.75" customHeight="1" x14ac:dyDescent="0.25">
      <c r="A23" s="3"/>
      <c r="B23" s="39" t="s">
        <v>96</v>
      </c>
      <c r="C23" s="17" t="s">
        <v>28</v>
      </c>
      <c r="D23" s="46">
        <v>10</v>
      </c>
      <c r="E23" s="17" t="s">
        <v>103</v>
      </c>
      <c r="F23" s="41">
        <v>30000</v>
      </c>
      <c r="G23" s="41">
        <f t="shared" si="0"/>
        <v>300000</v>
      </c>
    </row>
    <row r="24" spans="1:7" ht="12.75" customHeight="1" x14ac:dyDescent="0.25">
      <c r="A24" s="3"/>
      <c r="B24" s="39" t="s">
        <v>97</v>
      </c>
      <c r="C24" s="17" t="s">
        <v>28</v>
      </c>
      <c r="D24" s="46">
        <v>4</v>
      </c>
      <c r="E24" s="17" t="s">
        <v>103</v>
      </c>
      <c r="F24" s="41">
        <v>30000</v>
      </c>
      <c r="G24" s="41">
        <f t="shared" si="0"/>
        <v>120000</v>
      </c>
    </row>
    <row r="25" spans="1:7" ht="12.75" customHeight="1" x14ac:dyDescent="0.25">
      <c r="A25" s="3"/>
      <c r="B25" s="39" t="s">
        <v>98</v>
      </c>
      <c r="C25" s="17" t="s">
        <v>28</v>
      </c>
      <c r="D25" s="46">
        <v>3</v>
      </c>
      <c r="E25" s="17" t="s">
        <v>104</v>
      </c>
      <c r="F25" s="41">
        <v>30000</v>
      </c>
      <c r="G25" s="41">
        <f t="shared" si="0"/>
        <v>90000</v>
      </c>
    </row>
    <row r="26" spans="1:7" ht="12.75" customHeight="1" x14ac:dyDescent="0.25">
      <c r="A26" s="3"/>
      <c r="B26" s="39" t="s">
        <v>99</v>
      </c>
      <c r="C26" s="17" t="s">
        <v>28</v>
      </c>
      <c r="D26" s="46">
        <v>5</v>
      </c>
      <c r="E26" s="17" t="s">
        <v>105</v>
      </c>
      <c r="F26" s="41">
        <v>30000</v>
      </c>
      <c r="G26" s="41">
        <f t="shared" si="0"/>
        <v>150000</v>
      </c>
    </row>
    <row r="27" spans="1:7" ht="15" x14ac:dyDescent="0.25">
      <c r="A27" s="3"/>
      <c r="B27" s="39" t="s">
        <v>100</v>
      </c>
      <c r="C27" s="17" t="s">
        <v>34</v>
      </c>
      <c r="D27" s="46">
        <v>60</v>
      </c>
      <c r="E27" s="17" t="s">
        <v>106</v>
      </c>
      <c r="F27" s="41">
        <v>30000</v>
      </c>
      <c r="G27" s="41">
        <f t="shared" si="0"/>
        <v>1800000</v>
      </c>
    </row>
    <row r="28" spans="1:7" ht="12.75" customHeight="1" x14ac:dyDescent="0.25">
      <c r="A28" s="3"/>
      <c r="B28" s="45" t="s">
        <v>29</v>
      </c>
      <c r="C28" s="47"/>
      <c r="D28" s="47"/>
      <c r="E28" s="47"/>
      <c r="F28" s="48"/>
      <c r="G28" s="49">
        <f>SUM(G21:G27)</f>
        <v>2640000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3" t="s">
        <v>30</v>
      </c>
      <c r="C30" s="20"/>
      <c r="D30" s="20"/>
      <c r="E30" s="20"/>
      <c r="F30" s="19"/>
      <c r="G30" s="19"/>
    </row>
    <row r="31" spans="1:7" ht="24" customHeight="1" x14ac:dyDescent="0.25">
      <c r="A31" s="3"/>
      <c r="B31" s="50" t="s">
        <v>22</v>
      </c>
      <c r="C31" s="44" t="s">
        <v>23</v>
      </c>
      <c r="D31" s="44" t="s">
        <v>24</v>
      </c>
      <c r="E31" s="50" t="s">
        <v>25</v>
      </c>
      <c r="F31" s="44" t="s">
        <v>26</v>
      </c>
      <c r="G31" s="50" t="s">
        <v>27</v>
      </c>
    </row>
    <row r="32" spans="1:7" ht="12" customHeight="1" x14ac:dyDescent="0.25">
      <c r="A32" s="3"/>
      <c r="B32" s="51" t="s">
        <v>91</v>
      </c>
      <c r="C32" s="52"/>
      <c r="D32" s="52"/>
      <c r="E32" s="52"/>
      <c r="F32" s="51"/>
      <c r="G32" s="51"/>
    </row>
    <row r="33" spans="1:11" ht="12" customHeight="1" x14ac:dyDescent="0.25">
      <c r="A33" s="3"/>
      <c r="B33" s="45" t="s">
        <v>31</v>
      </c>
      <c r="C33" s="47"/>
      <c r="D33" s="47"/>
      <c r="E33" s="47"/>
      <c r="F33" s="48"/>
      <c r="G33" s="48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3" t="s">
        <v>32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50" t="s">
        <v>22</v>
      </c>
      <c r="C36" s="50" t="s">
        <v>23</v>
      </c>
      <c r="D36" s="50" t="s">
        <v>24</v>
      </c>
      <c r="E36" s="50" t="s">
        <v>25</v>
      </c>
      <c r="F36" s="44" t="s">
        <v>26</v>
      </c>
      <c r="G36" s="50" t="s">
        <v>27</v>
      </c>
    </row>
    <row r="37" spans="1:11" ht="12.75" customHeight="1" x14ac:dyDescent="0.25">
      <c r="A37" s="3"/>
      <c r="B37" s="53" t="s">
        <v>107</v>
      </c>
      <c r="C37" s="17" t="s">
        <v>34</v>
      </c>
      <c r="D37" s="46">
        <v>0.75</v>
      </c>
      <c r="E37" s="17" t="s">
        <v>109</v>
      </c>
      <c r="F37" s="41">
        <v>195000</v>
      </c>
      <c r="G37" s="41">
        <f t="shared" ref="G37:G38" si="1">(D37*F37)</f>
        <v>146250</v>
      </c>
    </row>
    <row r="38" spans="1:11" ht="12.75" customHeight="1" x14ac:dyDescent="0.25">
      <c r="A38" s="3"/>
      <c r="B38" s="39" t="s">
        <v>108</v>
      </c>
      <c r="C38" s="17" t="s">
        <v>34</v>
      </c>
      <c r="D38" s="46">
        <v>0.5</v>
      </c>
      <c r="E38" s="17" t="s">
        <v>110</v>
      </c>
      <c r="F38" s="41">
        <v>195000</v>
      </c>
      <c r="G38" s="41">
        <f t="shared" si="1"/>
        <v>97500</v>
      </c>
    </row>
    <row r="39" spans="1:11" ht="12.75" customHeight="1" x14ac:dyDescent="0.25">
      <c r="A39" s="3"/>
      <c r="B39" s="45" t="s">
        <v>35</v>
      </c>
      <c r="C39" s="47"/>
      <c r="D39" s="47"/>
      <c r="E39" s="47"/>
      <c r="F39" s="48"/>
      <c r="G39" s="49">
        <f>SUM(G37:G38)</f>
        <v>243750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3" t="s">
        <v>36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4" t="s">
        <v>37</v>
      </c>
      <c r="C42" s="44" t="s">
        <v>38</v>
      </c>
      <c r="D42" s="44" t="s">
        <v>39</v>
      </c>
      <c r="E42" s="44" t="s">
        <v>25</v>
      </c>
      <c r="F42" s="44" t="s">
        <v>26</v>
      </c>
      <c r="G42" s="44" t="s">
        <v>27</v>
      </c>
      <c r="K42" s="2"/>
    </row>
    <row r="43" spans="1:11" ht="12.75" customHeight="1" x14ac:dyDescent="0.25">
      <c r="A43" s="3"/>
      <c r="B43" s="4" t="s">
        <v>40</v>
      </c>
      <c r="C43" s="54"/>
      <c r="D43" s="54"/>
      <c r="E43" s="54"/>
      <c r="F43" s="54"/>
      <c r="G43" s="54"/>
      <c r="K43" s="2"/>
    </row>
    <row r="44" spans="1:11" ht="12.75" customHeight="1" x14ac:dyDescent="0.25">
      <c r="A44" s="3"/>
      <c r="B44" s="5" t="s">
        <v>111</v>
      </c>
      <c r="C44" s="6" t="s">
        <v>41</v>
      </c>
      <c r="D44" s="7">
        <v>200</v>
      </c>
      <c r="E44" s="6" t="s">
        <v>125</v>
      </c>
      <c r="F44" s="8">
        <v>1390</v>
      </c>
      <c r="G44" s="8">
        <f>(D44*F44)</f>
        <v>278000</v>
      </c>
    </row>
    <row r="45" spans="1:11" ht="12.75" customHeight="1" x14ac:dyDescent="0.25">
      <c r="A45" s="3"/>
      <c r="B45" s="9" t="s">
        <v>112</v>
      </c>
      <c r="C45" s="6" t="s">
        <v>41</v>
      </c>
      <c r="D45" s="10">
        <v>200</v>
      </c>
      <c r="E45" s="11" t="s">
        <v>126</v>
      </c>
      <c r="F45" s="8">
        <v>1880</v>
      </c>
      <c r="G45" s="8">
        <f t="shared" ref="G45:G62" si="2">(D45*F45)</f>
        <v>376000</v>
      </c>
    </row>
    <row r="46" spans="1:11" ht="12.75" customHeight="1" x14ac:dyDescent="0.25">
      <c r="A46" s="3"/>
      <c r="B46" s="5" t="s">
        <v>113</v>
      </c>
      <c r="C46" s="6" t="s">
        <v>41</v>
      </c>
      <c r="D46" s="7">
        <v>50</v>
      </c>
      <c r="E46" s="6" t="s">
        <v>127</v>
      </c>
      <c r="F46" s="8">
        <v>1340</v>
      </c>
      <c r="G46" s="8">
        <f t="shared" si="2"/>
        <v>67000</v>
      </c>
    </row>
    <row r="47" spans="1:11" ht="12.75" customHeight="1" x14ac:dyDescent="0.25">
      <c r="A47" s="3"/>
      <c r="B47" s="5" t="s">
        <v>114</v>
      </c>
      <c r="C47" s="6" t="s">
        <v>41</v>
      </c>
      <c r="D47" s="7">
        <v>55</v>
      </c>
      <c r="E47" s="6" t="s">
        <v>128</v>
      </c>
      <c r="F47" s="8">
        <v>675</v>
      </c>
      <c r="G47" s="8">
        <f t="shared" si="2"/>
        <v>37125</v>
      </c>
    </row>
    <row r="48" spans="1:11" ht="12.75" customHeight="1" x14ac:dyDescent="0.25">
      <c r="A48" s="3"/>
      <c r="B48" s="4" t="s">
        <v>42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115</v>
      </c>
      <c r="C49" s="11" t="s">
        <v>41</v>
      </c>
      <c r="D49" s="10">
        <v>50</v>
      </c>
      <c r="E49" s="11" t="s">
        <v>129</v>
      </c>
      <c r="F49" s="8">
        <v>7700</v>
      </c>
      <c r="G49" s="8">
        <f t="shared" si="2"/>
        <v>385000</v>
      </c>
    </row>
    <row r="50" spans="1:7" ht="12.75" customHeight="1" x14ac:dyDescent="0.25">
      <c r="A50" s="3"/>
      <c r="B50" s="5" t="s">
        <v>116</v>
      </c>
      <c r="C50" s="11" t="s">
        <v>43</v>
      </c>
      <c r="D50" s="10">
        <v>50</v>
      </c>
      <c r="E50" s="11" t="s">
        <v>130</v>
      </c>
      <c r="F50" s="8">
        <v>8200</v>
      </c>
      <c r="G50" s="8">
        <f t="shared" si="2"/>
        <v>410000</v>
      </c>
    </row>
    <row r="51" spans="1:7" ht="12.75" customHeight="1" x14ac:dyDescent="0.25">
      <c r="A51" s="3"/>
      <c r="B51" s="5" t="s">
        <v>117</v>
      </c>
      <c r="C51" s="11" t="s">
        <v>44</v>
      </c>
      <c r="D51" s="7">
        <v>1.2</v>
      </c>
      <c r="E51" s="6" t="s">
        <v>131</v>
      </c>
      <c r="F51" s="8">
        <v>7700</v>
      </c>
      <c r="G51" s="8">
        <f t="shared" si="2"/>
        <v>9240</v>
      </c>
    </row>
    <row r="52" spans="1:7" ht="12.75" customHeight="1" x14ac:dyDescent="0.25">
      <c r="A52" s="3"/>
      <c r="B52" s="4" t="s">
        <v>45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118</v>
      </c>
      <c r="C53" s="11" t="s">
        <v>44</v>
      </c>
      <c r="D53" s="7">
        <v>2.5</v>
      </c>
      <c r="E53" s="6" t="s">
        <v>132</v>
      </c>
      <c r="F53" s="8">
        <v>7000</v>
      </c>
      <c r="G53" s="8">
        <f t="shared" si="2"/>
        <v>17500</v>
      </c>
    </row>
    <row r="54" spans="1:7" ht="12.75" customHeight="1" x14ac:dyDescent="0.25">
      <c r="A54" s="3"/>
      <c r="B54" s="4" t="s">
        <v>46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119</v>
      </c>
      <c r="C55" s="11" t="s">
        <v>44</v>
      </c>
      <c r="D55" s="10">
        <v>1</v>
      </c>
      <c r="E55" s="6" t="s">
        <v>131</v>
      </c>
      <c r="F55" s="8">
        <v>13100</v>
      </c>
      <c r="G55" s="8">
        <f t="shared" si="2"/>
        <v>13100</v>
      </c>
    </row>
    <row r="56" spans="1:7" ht="12.75" customHeight="1" x14ac:dyDescent="0.25">
      <c r="A56" s="3"/>
      <c r="B56" s="4" t="s">
        <v>47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120</v>
      </c>
      <c r="C57" s="11" t="s">
        <v>44</v>
      </c>
      <c r="D57" s="10">
        <v>4</v>
      </c>
      <c r="E57" s="11" t="s">
        <v>133</v>
      </c>
      <c r="F57" s="8">
        <v>9000</v>
      </c>
      <c r="G57" s="8">
        <f t="shared" si="2"/>
        <v>36000</v>
      </c>
    </row>
    <row r="58" spans="1:7" ht="12.75" customHeight="1" x14ac:dyDescent="0.25">
      <c r="A58" s="3"/>
      <c r="B58" s="5" t="s">
        <v>121</v>
      </c>
      <c r="C58" s="11" t="s">
        <v>41</v>
      </c>
      <c r="D58" s="10">
        <v>2</v>
      </c>
      <c r="E58" s="11" t="s">
        <v>134</v>
      </c>
      <c r="F58" s="8">
        <v>3600</v>
      </c>
      <c r="G58" s="8">
        <f t="shared" si="2"/>
        <v>7200</v>
      </c>
    </row>
    <row r="59" spans="1:7" ht="12.75" customHeight="1" x14ac:dyDescent="0.25">
      <c r="A59" s="3"/>
      <c r="B59" s="5" t="s">
        <v>122</v>
      </c>
      <c r="C59" s="11" t="s">
        <v>44</v>
      </c>
      <c r="D59" s="10">
        <v>4</v>
      </c>
      <c r="E59" s="11" t="s">
        <v>135</v>
      </c>
      <c r="F59" s="8">
        <v>2300</v>
      </c>
      <c r="G59" s="8">
        <f t="shared" si="2"/>
        <v>9200</v>
      </c>
    </row>
    <row r="60" spans="1:7" ht="12.75" customHeight="1" x14ac:dyDescent="0.25">
      <c r="A60" s="3"/>
      <c r="B60" s="4" t="s">
        <v>48</v>
      </c>
      <c r="C60" s="11"/>
      <c r="D60" s="10"/>
      <c r="E60" s="11" t="s">
        <v>136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123</v>
      </c>
      <c r="C61" s="11" t="s">
        <v>44</v>
      </c>
      <c r="D61" s="10">
        <v>6</v>
      </c>
      <c r="E61" s="11" t="s">
        <v>137</v>
      </c>
      <c r="F61" s="8">
        <v>15400</v>
      </c>
      <c r="G61" s="8">
        <f t="shared" si="2"/>
        <v>92400</v>
      </c>
    </row>
    <row r="62" spans="1:7" ht="12.75" customHeight="1" x14ac:dyDescent="0.25">
      <c r="A62" s="3"/>
      <c r="B62" s="5" t="s">
        <v>124</v>
      </c>
      <c r="C62" s="11" t="s">
        <v>44</v>
      </c>
      <c r="D62" s="7">
        <v>4</v>
      </c>
      <c r="E62" s="6" t="s">
        <v>49</v>
      </c>
      <c r="F62" s="8">
        <v>21000</v>
      </c>
      <c r="G62" s="8">
        <f t="shared" si="2"/>
        <v>84000</v>
      </c>
    </row>
    <row r="63" spans="1:7" ht="13.5" customHeight="1" x14ac:dyDescent="0.25">
      <c r="A63" s="3"/>
      <c r="B63" s="45" t="s">
        <v>50</v>
      </c>
      <c r="C63" s="47"/>
      <c r="D63" s="47"/>
      <c r="E63" s="47"/>
      <c r="F63" s="48"/>
      <c r="G63" s="49">
        <f>SUM(G43:G62)</f>
        <v>1821765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3" t="s">
        <v>51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50" t="s">
        <v>52</v>
      </c>
      <c r="C66" s="44" t="s">
        <v>38</v>
      </c>
      <c r="D66" s="44" t="s">
        <v>39</v>
      </c>
      <c r="E66" s="50" t="s">
        <v>25</v>
      </c>
      <c r="F66" s="44" t="s">
        <v>26</v>
      </c>
      <c r="G66" s="50" t="s">
        <v>27</v>
      </c>
    </row>
    <row r="67" spans="1:255" ht="12.75" customHeight="1" x14ac:dyDescent="0.25">
      <c r="A67" s="3"/>
      <c r="B67" s="16" t="s">
        <v>53</v>
      </c>
      <c r="C67" s="6" t="s">
        <v>54</v>
      </c>
      <c r="D67" s="8">
        <v>10</v>
      </c>
      <c r="E67" s="17" t="s">
        <v>55</v>
      </c>
      <c r="F67" s="8">
        <v>20000</v>
      </c>
      <c r="G67" s="8">
        <f>D67*F67</f>
        <v>200000</v>
      </c>
    </row>
    <row r="68" spans="1:255" ht="12.75" customHeight="1" x14ac:dyDescent="0.25">
      <c r="A68" s="3"/>
      <c r="B68" s="16" t="s">
        <v>56</v>
      </c>
      <c r="C68" s="6" t="s">
        <v>57</v>
      </c>
      <c r="D68" s="8">
        <v>3</v>
      </c>
      <c r="E68" s="17" t="s">
        <v>58</v>
      </c>
      <c r="F68" s="8">
        <v>2125</v>
      </c>
      <c r="G68" s="8">
        <f>D68*F68</f>
        <v>6375</v>
      </c>
    </row>
    <row r="69" spans="1:255" ht="12.75" customHeight="1" x14ac:dyDescent="0.25">
      <c r="A69" s="3"/>
      <c r="B69" s="16" t="s">
        <v>59</v>
      </c>
      <c r="C69" s="6" t="s">
        <v>44</v>
      </c>
      <c r="D69" s="8">
        <v>3</v>
      </c>
      <c r="E69" s="17" t="s">
        <v>60</v>
      </c>
      <c r="F69" s="8">
        <v>4600</v>
      </c>
      <c r="G69" s="8">
        <f t="shared" ref="G69:G70" si="3">D69*F69</f>
        <v>13800</v>
      </c>
    </row>
    <row r="70" spans="1:255" ht="12.75" customHeight="1" x14ac:dyDescent="0.25">
      <c r="A70" s="3"/>
      <c r="B70" s="16" t="s">
        <v>33</v>
      </c>
      <c r="C70" s="6" t="s">
        <v>54</v>
      </c>
      <c r="D70" s="8">
        <v>80</v>
      </c>
      <c r="E70" s="17" t="s">
        <v>61</v>
      </c>
      <c r="F70" s="8">
        <v>100</v>
      </c>
      <c r="G70" s="8">
        <f t="shared" si="3"/>
        <v>8000</v>
      </c>
    </row>
    <row r="71" spans="1:255" ht="12.75" customHeight="1" x14ac:dyDescent="0.25">
      <c r="A71" s="3"/>
      <c r="B71" s="16" t="s">
        <v>62</v>
      </c>
      <c r="C71" s="6" t="s">
        <v>63</v>
      </c>
      <c r="D71" s="8">
        <v>1</v>
      </c>
      <c r="E71" s="17" t="s">
        <v>64</v>
      </c>
      <c r="F71" s="8">
        <v>40000</v>
      </c>
      <c r="G71" s="8">
        <f t="shared" ref="G71" si="4">(D71*F71)</f>
        <v>40000</v>
      </c>
    </row>
    <row r="72" spans="1:255" ht="13.5" customHeight="1" x14ac:dyDescent="0.25">
      <c r="A72" s="3"/>
      <c r="B72" s="57" t="s">
        <v>65</v>
      </c>
      <c r="C72" s="56"/>
      <c r="D72" s="56"/>
      <c r="E72" s="56"/>
      <c r="F72" s="55"/>
      <c r="G72" s="58">
        <f>SUM(G67:G71)</f>
        <v>268175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9" t="s">
        <v>66</v>
      </c>
      <c r="C74" s="60"/>
      <c r="D74" s="60"/>
      <c r="E74" s="60"/>
      <c r="F74" s="60"/>
      <c r="G74" s="61">
        <f>G28+G39+G63+G72</f>
        <v>4973690</v>
      </c>
    </row>
    <row r="75" spans="1:255" ht="12" customHeight="1" x14ac:dyDescent="0.25">
      <c r="A75" s="3"/>
      <c r="B75" s="62" t="s">
        <v>67</v>
      </c>
      <c r="C75" s="25"/>
      <c r="D75" s="25"/>
      <c r="E75" s="25"/>
      <c r="F75" s="25"/>
      <c r="G75" s="63">
        <f>G74*0.05</f>
        <v>248684.5</v>
      </c>
    </row>
    <row r="76" spans="1:255" ht="12" customHeight="1" x14ac:dyDescent="0.25">
      <c r="A76" s="3"/>
      <c r="B76" s="64" t="s">
        <v>68</v>
      </c>
      <c r="C76" s="24"/>
      <c r="D76" s="24"/>
      <c r="E76" s="24"/>
      <c r="F76" s="24"/>
      <c r="G76" s="65">
        <f>G75+G74</f>
        <v>5222374.5</v>
      </c>
    </row>
    <row r="77" spans="1:255" ht="12" customHeight="1" x14ac:dyDescent="0.25">
      <c r="A77" s="3"/>
      <c r="B77" s="62" t="s">
        <v>69</v>
      </c>
      <c r="C77" s="25"/>
      <c r="D77" s="25"/>
      <c r="E77" s="25"/>
      <c r="F77" s="25"/>
      <c r="G77" s="63">
        <f>G12</f>
        <v>6300000</v>
      </c>
    </row>
    <row r="78" spans="1:255" ht="12" customHeight="1" x14ac:dyDescent="0.25">
      <c r="A78" s="3"/>
      <c r="B78" s="66" t="s">
        <v>70</v>
      </c>
      <c r="C78" s="67"/>
      <c r="D78" s="67"/>
      <c r="E78" s="67"/>
      <c r="F78" s="67"/>
      <c r="G78" s="68">
        <f>G77-G76</f>
        <v>1077625.5</v>
      </c>
    </row>
    <row r="79" spans="1:255" s="74" customFormat="1" ht="12" customHeight="1" x14ac:dyDescent="0.15">
      <c r="A79" s="27"/>
      <c r="B79" s="28" t="s">
        <v>92</v>
      </c>
      <c r="C79" s="26"/>
      <c r="D79" s="26"/>
      <c r="E79" s="26"/>
      <c r="F79" s="26"/>
      <c r="G79" s="69"/>
      <c r="H79" s="72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</row>
    <row r="80" spans="1:255" s="74" customFormat="1" ht="12.75" customHeight="1" thickBot="1" x14ac:dyDescent="0.2">
      <c r="A80" s="27"/>
      <c r="B80" s="29"/>
      <c r="C80" s="26"/>
      <c r="D80" s="26"/>
      <c r="E80" s="26"/>
      <c r="F80" s="26"/>
      <c r="G80" s="69"/>
      <c r="H80" s="72"/>
      <c r="I80" s="72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</row>
    <row r="81" spans="1:255" s="74" customFormat="1" ht="12" customHeight="1" x14ac:dyDescent="0.15">
      <c r="A81" s="27"/>
      <c r="B81" s="75" t="s">
        <v>90</v>
      </c>
      <c r="C81" s="76"/>
      <c r="D81" s="76"/>
      <c r="E81" s="77"/>
      <c r="F81" s="27"/>
      <c r="G81" s="69"/>
      <c r="H81" s="72"/>
      <c r="I81" s="72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</row>
    <row r="82" spans="1:255" s="74" customFormat="1" ht="12" customHeight="1" x14ac:dyDescent="0.15">
      <c r="A82" s="27"/>
      <c r="B82" s="78" t="s">
        <v>71</v>
      </c>
      <c r="C82" s="27"/>
      <c r="D82" s="27"/>
      <c r="E82" s="79"/>
      <c r="F82" s="27"/>
      <c r="G82" s="69"/>
      <c r="H82" s="72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</row>
    <row r="83" spans="1:255" s="74" customFormat="1" ht="12" customHeight="1" x14ac:dyDescent="0.15">
      <c r="A83" s="27"/>
      <c r="B83" s="78" t="s">
        <v>72</v>
      </c>
      <c r="C83" s="27"/>
      <c r="D83" s="27"/>
      <c r="E83" s="79"/>
      <c r="F83" s="27"/>
      <c r="G83" s="69"/>
      <c r="H83" s="72"/>
      <c r="I83" s="72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</row>
    <row r="84" spans="1:255" s="74" customFormat="1" ht="12" customHeight="1" x14ac:dyDescent="0.15">
      <c r="A84" s="27"/>
      <c r="B84" s="78" t="s">
        <v>73</v>
      </c>
      <c r="C84" s="27"/>
      <c r="D84" s="27"/>
      <c r="E84" s="79"/>
      <c r="F84" s="27"/>
      <c r="G84" s="69"/>
      <c r="H84" s="72"/>
      <c r="I84" s="72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</row>
    <row r="85" spans="1:255" s="74" customFormat="1" ht="12" customHeight="1" x14ac:dyDescent="0.15">
      <c r="A85" s="27"/>
      <c r="B85" s="78" t="s">
        <v>74</v>
      </c>
      <c r="C85" s="27"/>
      <c r="D85" s="27"/>
      <c r="E85" s="79"/>
      <c r="F85" s="27"/>
      <c r="G85" s="69"/>
      <c r="H85" s="72"/>
      <c r="I85" s="72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</row>
    <row r="86" spans="1:255" s="74" customFormat="1" ht="12" customHeight="1" x14ac:dyDescent="0.15">
      <c r="A86" s="27"/>
      <c r="B86" s="78" t="s">
        <v>75</v>
      </c>
      <c r="C86" s="27"/>
      <c r="D86" s="27"/>
      <c r="E86" s="79"/>
      <c r="F86" s="27"/>
      <c r="G86" s="69"/>
      <c r="H86" s="72"/>
      <c r="I86" s="72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</row>
    <row r="87" spans="1:255" s="74" customFormat="1" ht="12.75" customHeight="1" thickBot="1" x14ac:dyDescent="0.2">
      <c r="A87" s="27"/>
      <c r="B87" s="80" t="s">
        <v>76</v>
      </c>
      <c r="C87" s="81"/>
      <c r="D87" s="81"/>
      <c r="E87" s="82"/>
      <c r="F87" s="27"/>
      <c r="G87" s="69"/>
      <c r="H87" s="72"/>
      <c r="I87" s="72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  <c r="IT87" s="73"/>
      <c r="IU87" s="73"/>
    </row>
    <row r="88" spans="1:255" s="74" customFormat="1" ht="12.75" customHeight="1" x14ac:dyDescent="0.15">
      <c r="A88" s="27"/>
      <c r="B88" s="29"/>
      <c r="C88" s="27"/>
      <c r="D88" s="27"/>
      <c r="E88" s="27"/>
      <c r="F88" s="27"/>
      <c r="G88" s="69"/>
      <c r="H88" s="72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</row>
    <row r="89" spans="1:255" s="74" customFormat="1" ht="15" customHeight="1" x14ac:dyDescent="0.15">
      <c r="A89" s="27"/>
      <c r="B89" s="97" t="s">
        <v>77</v>
      </c>
      <c r="C89" s="98"/>
      <c r="D89" s="83"/>
      <c r="E89" s="30"/>
      <c r="F89" s="30"/>
      <c r="G89" s="69"/>
      <c r="H89" s="72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</row>
    <row r="90" spans="1:255" s="74" customFormat="1" ht="12" customHeight="1" x14ac:dyDescent="0.15">
      <c r="A90" s="27"/>
      <c r="B90" s="84" t="s">
        <v>52</v>
      </c>
      <c r="C90" s="85" t="s">
        <v>78</v>
      </c>
      <c r="D90" s="86" t="s">
        <v>79</v>
      </c>
      <c r="E90" s="30"/>
      <c r="F90" s="30"/>
      <c r="G90" s="69"/>
      <c r="H90" s="72"/>
      <c r="I90" s="72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</row>
    <row r="91" spans="1:255" s="74" customFormat="1" ht="12" customHeight="1" x14ac:dyDescent="0.15">
      <c r="A91" s="27"/>
      <c r="B91" s="87" t="s">
        <v>80</v>
      </c>
      <c r="C91" s="88">
        <f>G28</f>
        <v>2640000</v>
      </c>
      <c r="D91" s="89">
        <f>(C91/C97)</f>
        <v>0.50551717422793019</v>
      </c>
      <c r="E91" s="30"/>
      <c r="F91" s="30"/>
      <c r="G91" s="69"/>
      <c r="H91" s="72"/>
      <c r="I91" s="72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  <c r="IT91" s="73"/>
      <c r="IU91" s="73"/>
    </row>
    <row r="92" spans="1:255" s="74" customFormat="1" ht="12" customHeight="1" x14ac:dyDescent="0.15">
      <c r="A92" s="27"/>
      <c r="B92" s="87" t="s">
        <v>81</v>
      </c>
      <c r="C92" s="90">
        <v>0</v>
      </c>
      <c r="D92" s="89">
        <v>0</v>
      </c>
      <c r="E92" s="30"/>
      <c r="F92" s="30"/>
      <c r="G92" s="69"/>
      <c r="H92" s="72"/>
      <c r="I92" s="72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</row>
    <row r="93" spans="1:255" s="74" customFormat="1" ht="12" customHeight="1" x14ac:dyDescent="0.15">
      <c r="A93" s="27"/>
      <c r="B93" s="87" t="s">
        <v>82</v>
      </c>
      <c r="C93" s="88">
        <f>G39</f>
        <v>243750</v>
      </c>
      <c r="D93" s="89">
        <f>(C93/C97)</f>
        <v>4.6674170915931061E-2</v>
      </c>
      <c r="E93" s="30"/>
      <c r="F93" s="30"/>
      <c r="G93" s="69"/>
      <c r="H93" s="72"/>
      <c r="I93" s="72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  <c r="IT93" s="73"/>
      <c r="IU93" s="73"/>
    </row>
    <row r="94" spans="1:255" s="74" customFormat="1" ht="12" customHeight="1" x14ac:dyDescent="0.15">
      <c r="A94" s="27"/>
      <c r="B94" s="87" t="s">
        <v>37</v>
      </c>
      <c r="C94" s="88">
        <f>G63</f>
        <v>1821765</v>
      </c>
      <c r="D94" s="89">
        <f>(C94/C97)</f>
        <v>0.34883844504066108</v>
      </c>
      <c r="E94" s="30"/>
      <c r="F94" s="30"/>
      <c r="G94" s="69"/>
      <c r="H94" s="72"/>
      <c r="I94" s="72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  <c r="IE94" s="73"/>
      <c r="IF94" s="73"/>
      <c r="IG94" s="73"/>
      <c r="IH94" s="73"/>
      <c r="II94" s="73"/>
      <c r="IJ94" s="73"/>
      <c r="IK94" s="73"/>
      <c r="IL94" s="73"/>
      <c r="IM94" s="73"/>
      <c r="IN94" s="73"/>
      <c r="IO94" s="73"/>
      <c r="IP94" s="73"/>
      <c r="IQ94" s="73"/>
      <c r="IR94" s="73"/>
      <c r="IS94" s="73"/>
      <c r="IT94" s="73"/>
      <c r="IU94" s="73"/>
    </row>
    <row r="95" spans="1:255" s="74" customFormat="1" ht="12" customHeight="1" x14ac:dyDescent="0.15">
      <c r="A95" s="27"/>
      <c r="B95" s="87" t="s">
        <v>83</v>
      </c>
      <c r="C95" s="91">
        <f>G72</f>
        <v>268175</v>
      </c>
      <c r="D95" s="89">
        <f>(C95/C97)</f>
        <v>5.1351162196429996E-2</v>
      </c>
      <c r="E95" s="31"/>
      <c r="F95" s="31"/>
      <c r="G95" s="69"/>
      <c r="H95" s="72"/>
      <c r="I95" s="72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  <c r="IT95" s="73"/>
      <c r="IU95" s="73"/>
    </row>
    <row r="96" spans="1:255" s="74" customFormat="1" ht="12" customHeight="1" x14ac:dyDescent="0.15">
      <c r="A96" s="27"/>
      <c r="B96" s="87" t="s">
        <v>84</v>
      </c>
      <c r="C96" s="91">
        <f>G75</f>
        <v>248684.5</v>
      </c>
      <c r="D96" s="89">
        <f>(C96/C97)</f>
        <v>4.7619047619047616E-2</v>
      </c>
      <c r="E96" s="31"/>
      <c r="F96" s="31"/>
      <c r="G96" s="69"/>
      <c r="H96" s="72"/>
      <c r="I96" s="72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3"/>
      <c r="IM96" s="73"/>
      <c r="IN96" s="73"/>
      <c r="IO96" s="73"/>
      <c r="IP96" s="73"/>
      <c r="IQ96" s="73"/>
      <c r="IR96" s="73"/>
      <c r="IS96" s="73"/>
      <c r="IT96" s="73"/>
      <c r="IU96" s="73"/>
    </row>
    <row r="97" spans="1:255" s="74" customFormat="1" ht="12.75" customHeight="1" x14ac:dyDescent="0.15">
      <c r="A97" s="27"/>
      <c r="B97" s="84" t="s">
        <v>85</v>
      </c>
      <c r="C97" s="92">
        <f>SUM(C91:C96)</f>
        <v>5222374.5</v>
      </c>
      <c r="D97" s="93">
        <f>SUM(D91:D96)</f>
        <v>1</v>
      </c>
      <c r="E97" s="31"/>
      <c r="F97" s="31"/>
      <c r="G97" s="69"/>
      <c r="H97" s="72"/>
      <c r="I97" s="72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  <c r="IE97" s="73"/>
      <c r="IF97" s="73"/>
      <c r="IG97" s="73"/>
      <c r="IH97" s="73"/>
      <c r="II97" s="73"/>
      <c r="IJ97" s="73"/>
      <c r="IK97" s="73"/>
      <c r="IL97" s="73"/>
      <c r="IM97" s="73"/>
      <c r="IN97" s="73"/>
      <c r="IO97" s="73"/>
      <c r="IP97" s="73"/>
      <c r="IQ97" s="73"/>
      <c r="IR97" s="73"/>
      <c r="IS97" s="73"/>
      <c r="IT97" s="73"/>
      <c r="IU97" s="73"/>
    </row>
    <row r="98" spans="1:255" s="74" customFormat="1" ht="12" customHeight="1" x14ac:dyDescent="0.15">
      <c r="A98" s="27"/>
      <c r="B98" s="29"/>
      <c r="C98" s="26"/>
      <c r="D98" s="26"/>
      <c r="E98" s="26"/>
      <c r="F98" s="26"/>
      <c r="G98" s="69"/>
      <c r="H98" s="72"/>
      <c r="I98" s="72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</row>
    <row r="99" spans="1:255" s="74" customFormat="1" ht="12.75" customHeight="1" x14ac:dyDescent="0.15">
      <c r="A99" s="27"/>
      <c r="B99" s="70"/>
      <c r="C99" s="26"/>
      <c r="D99" s="26"/>
      <c r="E99" s="26"/>
      <c r="F99" s="26"/>
      <c r="G99" s="69"/>
      <c r="H99" s="72"/>
      <c r="I99" s="72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  <c r="IT99" s="73"/>
      <c r="IU99" s="73"/>
    </row>
    <row r="100" spans="1:255" s="74" customFormat="1" ht="12" customHeight="1" x14ac:dyDescent="0.15">
      <c r="A100" s="27"/>
      <c r="B100" s="94"/>
      <c r="C100" s="95" t="s">
        <v>86</v>
      </c>
      <c r="D100" s="94"/>
      <c r="E100" s="94"/>
      <c r="F100" s="31"/>
      <c r="G100" s="69"/>
      <c r="H100" s="72"/>
      <c r="I100" s="72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</row>
    <row r="101" spans="1:255" s="74" customFormat="1" ht="12" customHeight="1" x14ac:dyDescent="0.15">
      <c r="A101" s="27"/>
      <c r="B101" s="84" t="s">
        <v>87</v>
      </c>
      <c r="C101" s="96">
        <v>1500</v>
      </c>
      <c r="D101" s="96">
        <v>1800</v>
      </c>
      <c r="E101" s="96">
        <v>2000</v>
      </c>
      <c r="F101" s="32"/>
      <c r="G101" s="71"/>
      <c r="H101" s="72"/>
      <c r="I101" s="72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  <c r="IT101" s="73"/>
      <c r="IU101" s="73"/>
    </row>
    <row r="102" spans="1:255" s="74" customFormat="1" ht="12.75" customHeight="1" x14ac:dyDescent="0.15">
      <c r="A102" s="27"/>
      <c r="B102" s="84" t="s">
        <v>88</v>
      </c>
      <c r="C102" s="96">
        <f>(G76/C101)</f>
        <v>3481.5830000000001</v>
      </c>
      <c r="D102" s="96">
        <f>(G76/D101)</f>
        <v>2901.3191666666667</v>
      </c>
      <c r="E102" s="96">
        <f>(G76/E101)</f>
        <v>2611.1872499999999</v>
      </c>
      <c r="F102" s="32"/>
      <c r="G102" s="71"/>
      <c r="H102" s="72"/>
      <c r="I102" s="72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  <c r="DO102" s="73"/>
      <c r="DP102" s="73"/>
      <c r="DQ102" s="73"/>
      <c r="DR102" s="73"/>
      <c r="DS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  <c r="IE102" s="73"/>
      <c r="IF102" s="73"/>
      <c r="IG102" s="73"/>
      <c r="IH102" s="73"/>
      <c r="II102" s="73"/>
      <c r="IJ102" s="73"/>
      <c r="IK102" s="73"/>
      <c r="IL102" s="73"/>
      <c r="IM102" s="73"/>
      <c r="IN102" s="73"/>
      <c r="IO102" s="73"/>
      <c r="IP102" s="73"/>
      <c r="IQ102" s="73"/>
      <c r="IR102" s="73"/>
      <c r="IS102" s="73"/>
      <c r="IT102" s="73"/>
      <c r="IU102" s="73"/>
    </row>
    <row r="103" spans="1:255" s="74" customFormat="1" ht="15.6" customHeight="1" x14ac:dyDescent="0.15">
      <c r="A103" s="27"/>
      <c r="B103" s="28" t="s">
        <v>89</v>
      </c>
      <c r="C103" s="27"/>
      <c r="D103" s="27"/>
      <c r="E103" s="27"/>
      <c r="F103" s="27"/>
      <c r="G103" s="27"/>
      <c r="H103" s="72"/>
      <c r="I103" s="72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  <c r="DO103" s="73"/>
      <c r="DP103" s="73"/>
      <c r="DQ103" s="73"/>
      <c r="DR103" s="73"/>
      <c r="DS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  <c r="IE103" s="73"/>
      <c r="IF103" s="73"/>
      <c r="IG103" s="73"/>
      <c r="IH103" s="73"/>
      <c r="II103" s="73"/>
      <c r="IJ103" s="73"/>
      <c r="IK103" s="73"/>
      <c r="IL103" s="73"/>
      <c r="IM103" s="73"/>
      <c r="IN103" s="73"/>
      <c r="IO103" s="73"/>
      <c r="IP103" s="73"/>
      <c r="IQ103" s="73"/>
      <c r="IR103" s="73"/>
      <c r="IS103" s="73"/>
      <c r="IT103" s="73"/>
      <c r="IU103" s="73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2022-03-02T19:22:35Z</cp:lastPrinted>
  <dcterms:created xsi:type="dcterms:W3CDTF">2020-11-27T12:49:26Z</dcterms:created>
  <dcterms:modified xsi:type="dcterms:W3CDTF">2022-07-26T15:24:16Z</dcterms:modified>
  <cp:category/>
  <cp:contentStatus/>
</cp:coreProperties>
</file>