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0" yWindow="0" windowWidth="28800" windowHeight="12435"/>
  </bookViews>
  <sheets>
    <sheet name="Almendr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6" i="1" l="1"/>
  <c r="G12" i="1" l="1"/>
  <c r="G67" i="1" l="1"/>
  <c r="G52" i="1"/>
  <c r="G53" i="1"/>
  <c r="G54" i="1"/>
  <c r="G55" i="1"/>
  <c r="G50" i="1"/>
  <c r="G68" i="1" l="1"/>
  <c r="G69" i="1"/>
  <c r="G70" i="1"/>
  <c r="G60" i="1"/>
  <c r="G61" i="1"/>
  <c r="G47" i="1"/>
  <c r="G25" i="1"/>
  <c r="G45" i="1" l="1"/>
  <c r="G46" i="1"/>
  <c r="G48" i="1"/>
  <c r="G49" i="1"/>
  <c r="G51" i="1"/>
  <c r="G56" i="1"/>
  <c r="G57" i="1"/>
  <c r="G58" i="1"/>
  <c r="G59" i="1"/>
  <c r="G62" i="1"/>
  <c r="G23" i="1"/>
  <c r="G22" i="1"/>
  <c r="G24" i="1"/>
  <c r="G71" i="1" l="1"/>
  <c r="G38" i="1"/>
  <c r="G72" i="1" l="1"/>
  <c r="C95" i="1" s="1"/>
  <c r="G44" i="1"/>
  <c r="G37" i="1"/>
  <c r="G21" i="1"/>
  <c r="G77" i="1"/>
  <c r="G39" i="1" l="1"/>
  <c r="C93" i="1" s="1"/>
  <c r="G28" i="1"/>
  <c r="C91" i="1" s="1"/>
  <c r="G63" i="1"/>
  <c r="C94" i="1" s="1"/>
  <c r="G74" i="1" l="1"/>
  <c r="G75" i="1" s="1"/>
  <c r="G76" i="1" l="1"/>
  <c r="C96" i="1"/>
  <c r="D102" i="1" l="1"/>
  <c r="G78" i="1"/>
  <c r="C102" i="1"/>
  <c r="E102" i="1"/>
  <c r="C97" i="1"/>
  <c r="D94" i="1" l="1"/>
  <c r="D95" i="1"/>
  <c r="D93" i="1"/>
  <c r="D91" i="1"/>
  <c r="D96" i="1"/>
  <c r="D97" i="1" l="1"/>
</calcChain>
</file>

<file path=xl/sharedStrings.xml><?xml version="1.0" encoding="utf-8"?>
<sst xmlns="http://schemas.openxmlformats.org/spreadsheetml/2006/main" count="186" uniqueCount="142">
  <si>
    <t>RUBRO O CULTIVO</t>
  </si>
  <si>
    <t>RENDIMIENTO (KG/Há.) (PEPA)</t>
  </si>
  <si>
    <t>VARIEDAD</t>
  </si>
  <si>
    <t>NONPAREIL</t>
  </si>
  <si>
    <t>FECHA ESTIMADA  PRECIO VENTA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</si>
  <si>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</si>
  <si>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</si>
  <si>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</si>
  <si>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</si>
  <si>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</si>
  <si>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</si>
  <si>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</si>
  <si>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</si>
  <si>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</si>
  <si>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</si>
  <si>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</si>
  <si>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FEBRERO-MARZO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</si>
  <si>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</si>
  <si>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</si>
  <si>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</si>
  <si>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</si>
  <si>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</si>
  <si>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</si>
  <si>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</si>
  <si>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</si>
  <si>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</si>
  <si>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</si>
  <si>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</si>
  <si>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</si>
  <si>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</si>
  <si>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</si>
  <si>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</si>
  <si>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</si>
  <si>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SACOS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</si>
  <si>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</si>
  <si>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</si>
  <si>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</si>
  <si>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</si>
  <si>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</si>
  <si>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</si>
  <si>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</si>
  <si>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</si>
  <si>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FUNGUICIDAS</t>
  </si>
  <si>
    <t>KG.</t>
  </si>
  <si>
    <t>LT.</t>
  </si>
  <si>
    <t>INSECTICIDAS</t>
  </si>
  <si>
    <t>INSECTICIDA ACARICIDA</t>
  </si>
  <si>
    <t>FERTILIZANTES FOLIAR.</t>
  </si>
  <si>
    <t>HERBICIDAS</t>
  </si>
  <si>
    <t>JUNIO-AGOSTO</t>
  </si>
  <si>
    <t>Subtotal Insumos</t>
  </si>
  <si>
    <t>OTROS</t>
  </si>
  <si>
    <t>Item</t>
  </si>
  <si>
    <t>ARRIENDO DE COLMENAS</t>
  </si>
  <si>
    <t>U</t>
  </si>
  <si>
    <t>JULIO-AGOSTO</t>
  </si>
  <si>
    <t>QUEIKLATE ZN</t>
  </si>
  <si>
    <t>LIT.</t>
  </si>
  <si>
    <t>OCTUBRE-DICIEMBRE</t>
  </si>
  <si>
    <t>DASH HC</t>
  </si>
  <si>
    <t>FEBRERO</t>
  </si>
  <si>
    <t>ABRIL-MAYO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</si>
  <si>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</si>
  <si>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</si>
  <si>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</si>
  <si>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</si>
  <si>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</si>
  <si>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</si>
  <si>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</si>
  <si>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</si>
  <si>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</si>
  <si>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</si>
  <si>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</si>
  <si>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</si>
  <si>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</si>
  <si>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</si>
  <si>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</si>
  <si>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</si>
  <si>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</si>
  <si>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</si>
  <si>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</si>
  <si>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</si>
  <si>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</si>
  <si>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</si>
  <si>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</si>
  <si>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</si>
  <si>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</si>
  <si>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</si>
  <si>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</si>
  <si>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</si>
  <si>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</si>
  <si>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</si>
  <si>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</si>
  <si>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MARZO</t>
  </si>
  <si>
    <t>LIMPIA ACEQUIAS</t>
  </si>
  <si>
    <t>APLIC. PESTICIDAS Y FOLIAR</t>
  </si>
  <si>
    <t>PODA Y PINTURA DE CORT</t>
  </si>
  <si>
    <t>PODE AN VERDE</t>
  </si>
  <si>
    <t>CONTROL DE MALEZAS</t>
  </si>
  <si>
    <t>RIEGOS</t>
  </si>
  <si>
    <t>COSECHA</t>
  </si>
  <si>
    <t>ANUAL</t>
  </si>
  <si>
    <t>OCT-ABRIL</t>
  </si>
  <si>
    <t>MAYO-JUNIO</t>
  </si>
  <si>
    <t>MARZO-OCT.</t>
  </si>
  <si>
    <t>SEPT-FEBRERO</t>
  </si>
  <si>
    <t>MARZO.</t>
  </si>
  <si>
    <t>APLIC. FITOSANITARIA</t>
  </si>
  <si>
    <t xml:space="preserve">APLICACIÓN FERTILIZANTES (4) </t>
  </si>
  <si>
    <t>MAYO-FEBRERO</t>
  </si>
  <si>
    <t>MARZO-SEPT.</t>
  </si>
  <si>
    <t>UREA</t>
  </si>
  <si>
    <t>NITRATO DE K</t>
  </si>
  <si>
    <t>SUPERFOSFATO TRIPLE</t>
  </si>
  <si>
    <t>AC. BORICO</t>
  </si>
  <si>
    <t>OXICLORIRO DE CUI.</t>
  </si>
  <si>
    <t>AZUFRE MOJABLE</t>
  </si>
  <si>
    <t>MYSTIC.</t>
  </si>
  <si>
    <t>CLORPIRIFOS</t>
  </si>
  <si>
    <t>ABAMITE</t>
  </si>
  <si>
    <t>FOSFIMAX</t>
  </si>
  <si>
    <t>SOLUBOR</t>
  </si>
  <si>
    <t>NITROFOSCA</t>
  </si>
  <si>
    <t>ROUNDUP</t>
  </si>
  <si>
    <t>MCPA.</t>
  </si>
  <si>
    <t>SEPT-DIC.</t>
  </si>
  <si>
    <t>OCT-MARZO</t>
  </si>
  <si>
    <t>SEPT-ABRIL</t>
  </si>
  <si>
    <t>NOV.-ENERO</t>
  </si>
  <si>
    <t>MARZO-JULIO</t>
  </si>
  <si>
    <t>NUNIO-JULIO</t>
  </si>
  <si>
    <t>SEPT-OCT.</t>
  </si>
  <si>
    <t>JUNIO-JULIO</t>
  </si>
  <si>
    <t>SEPT-ENERO</t>
  </si>
  <si>
    <t>SEPT.</t>
  </si>
  <si>
    <t>OCT.</t>
  </si>
  <si>
    <t>OCT-FEBRERO</t>
  </si>
  <si>
    <t>JUNIO-AGOSTO.</t>
  </si>
  <si>
    <t>ALMENDRO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</si>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</sst>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0" borderId="10" xfId="0" applyNumberFormat="1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8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41" fontId="8" fillId="7" borderId="10" xfId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11339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9" y="192768"/>
          <a:ext cx="7087054" cy="1188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Normal="100" workbookViewId="0">
      <selection activeCell="K14" sqref="K14"/>
    </sheetView>
  </sheetViews>
  <sheetFormatPr baseColWidth="10" defaultColWidth="10.85546875" defaultRowHeight="11.25" customHeight="1" x14ac:dyDescent="0.25"/>
  <cols>
    <col min="1" max="1" width="9.710937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8.140625" style="2" customWidth="1"/>
    <col min="6" max="6" width="11" style="2" customWidth="1"/>
    <col min="7" max="7" width="19" style="2" customWidth="1"/>
    <col min="8" max="9" width="10.85546875" style="2" customWidth="1"/>
    <col min="10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7" t="s">
        <v>0</v>
      </c>
      <c r="C9" s="38" t="s">
        <v>138</v>
      </c>
      <c r="D9" s="18"/>
      <c r="E9" s="103" t="s">
        <v>1</v>
      </c>
      <c r="F9" s="104"/>
      <c r="G9" s="8">
        <v>1800</v>
      </c>
    </row>
    <row r="10" spans="1:7" ht="15" x14ac:dyDescent="0.25">
      <c r="A10" s="3"/>
      <c r="B10" s="12" t="s">
        <v>2</v>
      </c>
      <c r="C10" s="13" t="s">
        <v>3</v>
      </c>
      <c r="D10" s="18"/>
      <c r="E10" s="101" t="s">
        <v>4</v>
      </c>
      <c r="F10" s="102"/>
      <c r="G10" s="14" t="s">
        <v>93</v>
      </c>
    </row>
    <row r="11" spans="1:7" ht="13.5" customHeight="1" x14ac:dyDescent="0.25">
      <c r="A11" s="3"/>
      <c r="B11" s="12" t="s">
        <v>5</v>
      </c>
      <c r="C11" s="14" t="s">
        <v>6</v>
      </c>
      <c r="D11" s="18"/>
      <c r="E11" s="101" t="s">
        <v>7</v>
      </c>
      <c r="F11" s="102"/>
      <c r="G11" s="40">
        <v>3500</v>
      </c>
    </row>
    <row r="12" spans="1:7" ht="11.25" customHeight="1" x14ac:dyDescent="0.25">
      <c r="A12" s="3"/>
      <c r="B12" s="12" t="s">
        <v>8</v>
      </c>
      <c r="C12" s="15" t="s">
        <v>9</v>
      </c>
      <c r="D12" s="18"/>
      <c r="E12" s="5" t="s">
        <v>10</v>
      </c>
      <c r="F12" s="10"/>
      <c r="G12" s="41">
        <f>G9*G11</f>
        <v>6300000</v>
      </c>
    </row>
    <row r="13" spans="1:7" ht="22.5" customHeight="1" x14ac:dyDescent="0.25">
      <c r="A13" s="3"/>
      <c r="B13" s="12" t="s">
        <v>11</v>
      </c>
      <c r="C13" s="97" t="s">
        <v>140</v>
      </c>
      <c r="D13" s="18"/>
      <c r="E13" s="101" t="s">
        <v>12</v>
      </c>
      <c r="F13" s="102"/>
      <c r="G13" s="15" t="s">
        <v>13</v>
      </c>
    </row>
    <row r="14" spans="1:7" ht="40.5" customHeight="1" x14ac:dyDescent="0.25">
      <c r="A14" s="3"/>
      <c r="B14" s="12" t="s">
        <v>14</v>
      </c>
      <c r="C14" s="98" t="s">
        <v>141</v>
      </c>
      <c r="D14" s="18"/>
      <c r="E14" s="101" t="s">
        <v>15</v>
      </c>
      <c r="F14" s="102"/>
      <c r="G14" s="14" t="s">
        <v>16</v>
      </c>
    </row>
    <row r="15" spans="1:7" ht="38.25" x14ac:dyDescent="0.25">
      <c r="A15" s="3"/>
      <c r="B15" s="12" t="s">
        <v>17</v>
      </c>
      <c r="C15" s="14" t="s">
        <v>139</v>
      </c>
      <c r="D15" s="18"/>
      <c r="E15" s="105" t="s">
        <v>18</v>
      </c>
      <c r="F15" s="106"/>
      <c r="G15" s="42" t="s">
        <v>19</v>
      </c>
    </row>
    <row r="16" spans="1:7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7" t="s">
        <v>20</v>
      </c>
      <c r="C17" s="108"/>
      <c r="D17" s="108"/>
      <c r="E17" s="108"/>
      <c r="F17" s="108"/>
      <c r="G17" s="108"/>
    </row>
    <row r="18" spans="1:7" ht="12" customHeight="1" x14ac:dyDescent="0.25">
      <c r="A18" s="3"/>
      <c r="B18" s="18"/>
      <c r="C18" s="36"/>
      <c r="D18" s="36"/>
      <c r="E18" s="36"/>
      <c r="F18" s="18"/>
      <c r="G18" s="18"/>
    </row>
    <row r="19" spans="1:7" ht="12" customHeight="1" x14ac:dyDescent="0.25">
      <c r="A19" s="3"/>
      <c r="B19" s="43" t="s">
        <v>21</v>
      </c>
      <c r="C19" s="19"/>
      <c r="D19" s="19"/>
      <c r="E19" s="19"/>
      <c r="F19" s="19"/>
      <c r="G19" s="19"/>
    </row>
    <row r="20" spans="1:7" ht="24" customHeight="1" x14ac:dyDescent="0.25">
      <c r="A20" s="3"/>
      <c r="B20" s="44" t="s">
        <v>22</v>
      </c>
      <c r="C20" s="44" t="s">
        <v>23</v>
      </c>
      <c r="D20" s="44" t="s">
        <v>24</v>
      </c>
      <c r="E20" s="44" t="s">
        <v>25</v>
      </c>
      <c r="F20" s="44" t="s">
        <v>26</v>
      </c>
      <c r="G20" s="44" t="s">
        <v>27</v>
      </c>
    </row>
    <row r="21" spans="1:7" ht="12.75" customHeight="1" x14ac:dyDescent="0.25">
      <c r="A21" s="3"/>
      <c r="B21" s="39" t="s">
        <v>94</v>
      </c>
      <c r="C21" s="17" t="s">
        <v>28</v>
      </c>
      <c r="D21" s="46">
        <v>2</v>
      </c>
      <c r="E21" s="17" t="s">
        <v>101</v>
      </c>
      <c r="F21" s="41">
        <v>30000</v>
      </c>
      <c r="G21" s="41">
        <f>(D21*F21)</f>
        <v>60000</v>
      </c>
    </row>
    <row r="22" spans="1:7" ht="12.75" customHeight="1" x14ac:dyDescent="0.25">
      <c r="A22" s="3"/>
      <c r="B22" s="39" t="s">
        <v>95</v>
      </c>
      <c r="C22" s="17" t="s">
        <v>28</v>
      </c>
      <c r="D22" s="46">
        <v>4</v>
      </c>
      <c r="E22" s="17" t="s">
        <v>102</v>
      </c>
      <c r="F22" s="41">
        <v>30000</v>
      </c>
      <c r="G22" s="41">
        <f t="shared" ref="G22:G27" si="0">(D22*F22)</f>
        <v>120000</v>
      </c>
    </row>
    <row r="23" spans="1:7" ht="12.75" customHeight="1" x14ac:dyDescent="0.25">
      <c r="A23" s="3"/>
      <c r="B23" s="39" t="s">
        <v>96</v>
      </c>
      <c r="C23" s="17" t="s">
        <v>28</v>
      </c>
      <c r="D23" s="46">
        <v>10</v>
      </c>
      <c r="E23" s="17" t="s">
        <v>103</v>
      </c>
      <c r="F23" s="41">
        <v>30000</v>
      </c>
      <c r="G23" s="41">
        <f t="shared" si="0"/>
        <v>300000</v>
      </c>
    </row>
    <row r="24" spans="1:7" ht="12.75" customHeight="1" x14ac:dyDescent="0.25">
      <c r="A24" s="3"/>
      <c r="B24" s="39" t="s">
        <v>97</v>
      </c>
      <c r="C24" s="17" t="s">
        <v>28</v>
      </c>
      <c r="D24" s="46">
        <v>4</v>
      </c>
      <c r="E24" s="17" t="s">
        <v>103</v>
      </c>
      <c r="F24" s="41">
        <v>30000</v>
      </c>
      <c r="G24" s="41">
        <f t="shared" si="0"/>
        <v>120000</v>
      </c>
    </row>
    <row r="25" spans="1:7" ht="12.75" customHeight="1" x14ac:dyDescent="0.25">
      <c r="A25" s="3"/>
      <c r="B25" s="39" t="s">
        <v>98</v>
      </c>
      <c r="C25" s="17" t="s">
        <v>28</v>
      </c>
      <c r="D25" s="46">
        <v>3</v>
      </c>
      <c r="E25" s="17" t="s">
        <v>104</v>
      </c>
      <c r="F25" s="41">
        <v>30000</v>
      </c>
      <c r="G25" s="41">
        <f t="shared" si="0"/>
        <v>90000</v>
      </c>
    </row>
    <row r="26" spans="1:7" ht="12.75" customHeight="1" x14ac:dyDescent="0.25">
      <c r="A26" s="3"/>
      <c r="B26" s="39" t="s">
        <v>99</v>
      </c>
      <c r="C26" s="17" t="s">
        <v>28</v>
      </c>
      <c r="D26" s="46">
        <v>5</v>
      </c>
      <c r="E26" s="17" t="s">
        <v>105</v>
      </c>
      <c r="F26" s="41">
        <v>30000</v>
      </c>
      <c r="G26" s="41">
        <f t="shared" si="0"/>
        <v>150000</v>
      </c>
    </row>
    <row r="27" spans="1:7" ht="15" x14ac:dyDescent="0.25">
      <c r="A27" s="3"/>
      <c r="B27" s="39" t="s">
        <v>100</v>
      </c>
      <c r="C27" s="17" t="s">
        <v>34</v>
      </c>
      <c r="D27" s="46">
        <v>60</v>
      </c>
      <c r="E27" s="17" t="s">
        <v>106</v>
      </c>
      <c r="F27" s="41">
        <v>30000</v>
      </c>
      <c r="G27" s="41">
        <f t="shared" si="0"/>
        <v>1800000</v>
      </c>
    </row>
    <row r="28" spans="1:7" ht="12.75" customHeight="1" x14ac:dyDescent="0.25">
      <c r="A28" s="3"/>
      <c r="B28" s="45" t="s">
        <v>29</v>
      </c>
      <c r="C28" s="47"/>
      <c r="D28" s="47"/>
      <c r="E28" s="47"/>
      <c r="F28" s="48"/>
      <c r="G28" s="49">
        <f>SUM(G21:G27)</f>
        <v>2640000</v>
      </c>
    </row>
    <row r="29" spans="1:7" ht="12" customHeight="1" x14ac:dyDescent="0.25">
      <c r="A29" s="3"/>
      <c r="B29" s="18"/>
      <c r="C29" s="18"/>
      <c r="D29" s="18"/>
      <c r="E29" s="18"/>
      <c r="F29" s="21"/>
      <c r="G29" s="21"/>
    </row>
    <row r="30" spans="1:7" ht="12" customHeight="1" x14ac:dyDescent="0.25">
      <c r="A30" s="3"/>
      <c r="B30" s="43" t="s">
        <v>30</v>
      </c>
      <c r="C30" s="20"/>
      <c r="D30" s="20"/>
      <c r="E30" s="20"/>
      <c r="F30" s="19"/>
      <c r="G30" s="19"/>
    </row>
    <row r="31" spans="1:7" ht="24" customHeight="1" x14ac:dyDescent="0.25">
      <c r="A31" s="3"/>
      <c r="B31" s="50" t="s">
        <v>22</v>
      </c>
      <c r="C31" s="44" t="s">
        <v>23</v>
      </c>
      <c r="D31" s="44" t="s">
        <v>24</v>
      </c>
      <c r="E31" s="50" t="s">
        <v>25</v>
      </c>
      <c r="F31" s="44" t="s">
        <v>26</v>
      </c>
      <c r="G31" s="50" t="s">
        <v>27</v>
      </c>
    </row>
    <row r="32" spans="1:7" ht="12" customHeight="1" x14ac:dyDescent="0.25">
      <c r="A32" s="3"/>
      <c r="B32" s="51" t="s">
        <v>91</v>
      </c>
      <c r="C32" s="52"/>
      <c r="D32" s="52"/>
      <c r="E32" s="52"/>
      <c r="F32" s="51"/>
      <c r="G32" s="51"/>
    </row>
    <row r="33" spans="1:11" ht="12" customHeight="1" x14ac:dyDescent="0.25">
      <c r="A33" s="3"/>
      <c r="B33" s="45" t="s">
        <v>31</v>
      </c>
      <c r="C33" s="47"/>
      <c r="D33" s="47"/>
      <c r="E33" s="47"/>
      <c r="F33" s="48"/>
      <c r="G33" s="48"/>
    </row>
    <row r="34" spans="1:11" ht="12" customHeight="1" x14ac:dyDescent="0.25">
      <c r="A34" s="3"/>
      <c r="B34" s="18"/>
      <c r="C34" s="18"/>
      <c r="D34" s="18"/>
      <c r="E34" s="18"/>
      <c r="F34" s="21"/>
      <c r="G34" s="21"/>
    </row>
    <row r="35" spans="1:11" ht="12" customHeight="1" x14ac:dyDescent="0.25">
      <c r="A35" s="3"/>
      <c r="B35" s="43" t="s">
        <v>32</v>
      </c>
      <c r="C35" s="20"/>
      <c r="D35" s="20"/>
      <c r="E35" s="20"/>
      <c r="F35" s="19"/>
      <c r="G35" s="19"/>
    </row>
    <row r="36" spans="1:11" ht="24" customHeight="1" x14ac:dyDescent="0.25">
      <c r="A36" s="3"/>
      <c r="B36" s="50" t="s">
        <v>22</v>
      </c>
      <c r="C36" s="50" t="s">
        <v>23</v>
      </c>
      <c r="D36" s="50" t="s">
        <v>24</v>
      </c>
      <c r="E36" s="50" t="s">
        <v>25</v>
      </c>
      <c r="F36" s="44" t="s">
        <v>26</v>
      </c>
      <c r="G36" s="50" t="s">
        <v>27</v>
      </c>
    </row>
    <row r="37" spans="1:11" ht="12.75" customHeight="1" x14ac:dyDescent="0.25">
      <c r="A37" s="3"/>
      <c r="B37" s="53" t="s">
        <v>107</v>
      </c>
      <c r="C37" s="17" t="s">
        <v>34</v>
      </c>
      <c r="D37" s="46">
        <v>0.75</v>
      </c>
      <c r="E37" s="17" t="s">
        <v>109</v>
      </c>
      <c r="F37" s="41">
        <v>195000</v>
      </c>
      <c r="G37" s="41">
        <f t="shared" ref="G37:G38" si="1">(D37*F37)</f>
        <v>146250</v>
      </c>
    </row>
    <row r="38" spans="1:11" ht="12.75" customHeight="1" x14ac:dyDescent="0.25">
      <c r="A38" s="3"/>
      <c r="B38" s="39" t="s">
        <v>108</v>
      </c>
      <c r="C38" s="17" t="s">
        <v>34</v>
      </c>
      <c r="D38" s="46">
        <v>0.5</v>
      </c>
      <c r="E38" s="17" t="s">
        <v>110</v>
      </c>
      <c r="F38" s="41">
        <v>195000</v>
      </c>
      <c r="G38" s="41">
        <f t="shared" si="1"/>
        <v>97500</v>
      </c>
    </row>
    <row r="39" spans="1:11" ht="12.75" customHeight="1" x14ac:dyDescent="0.25">
      <c r="A39" s="3"/>
      <c r="B39" s="45" t="s">
        <v>35</v>
      </c>
      <c r="C39" s="47"/>
      <c r="D39" s="47"/>
      <c r="E39" s="47"/>
      <c r="F39" s="48"/>
      <c r="G39" s="49">
        <f>SUM(G37:G38)</f>
        <v>243750</v>
      </c>
    </row>
    <row r="40" spans="1:11" ht="12" customHeight="1" x14ac:dyDescent="0.25">
      <c r="A40" s="3"/>
      <c r="B40" s="18"/>
      <c r="C40" s="18"/>
      <c r="D40" s="18"/>
      <c r="E40" s="18"/>
      <c r="F40" s="21"/>
      <c r="G40" s="21"/>
    </row>
    <row r="41" spans="1:11" ht="12" customHeight="1" x14ac:dyDescent="0.25">
      <c r="A41" s="3"/>
      <c r="B41" s="43" t="s">
        <v>36</v>
      </c>
      <c r="C41" s="20"/>
      <c r="D41" s="20"/>
      <c r="E41" s="20"/>
      <c r="F41" s="19"/>
      <c r="G41" s="19"/>
    </row>
    <row r="42" spans="1:11" ht="24" customHeight="1" x14ac:dyDescent="0.25">
      <c r="A42" s="3"/>
      <c r="B42" s="44" t="s">
        <v>37</v>
      </c>
      <c r="C42" s="44" t="s">
        <v>38</v>
      </c>
      <c r="D42" s="44" t="s">
        <v>39</v>
      </c>
      <c r="E42" s="44" t="s">
        <v>25</v>
      </c>
      <c r="F42" s="44" t="s">
        <v>26</v>
      </c>
      <c r="G42" s="44" t="s">
        <v>27</v>
      </c>
      <c r="K42" s="2"/>
    </row>
    <row r="43" spans="1:11" ht="12.75" customHeight="1" x14ac:dyDescent="0.25">
      <c r="A43" s="3"/>
      <c r="B43" s="4" t="s">
        <v>40</v>
      </c>
      <c r="C43" s="54"/>
      <c r="D43" s="54"/>
      <c r="E43" s="54"/>
      <c r="F43" s="54"/>
      <c r="G43" s="54"/>
      <c r="K43" s="2"/>
    </row>
    <row r="44" spans="1:11" ht="12.75" customHeight="1" x14ac:dyDescent="0.25">
      <c r="A44" s="3"/>
      <c r="B44" s="5" t="s">
        <v>111</v>
      </c>
      <c r="C44" s="6" t="s">
        <v>41</v>
      </c>
      <c r="D44" s="7">
        <v>200</v>
      </c>
      <c r="E44" s="6" t="s">
        <v>125</v>
      </c>
      <c r="F44" s="8">
        <v>1390</v>
      </c>
      <c r="G44" s="8">
        <f>(D44*F44)</f>
        <v>278000</v>
      </c>
    </row>
    <row r="45" spans="1:11" ht="12.75" customHeight="1" x14ac:dyDescent="0.25">
      <c r="A45" s="3"/>
      <c r="B45" s="9" t="s">
        <v>112</v>
      </c>
      <c r="C45" s="6" t="s">
        <v>41</v>
      </c>
      <c r="D45" s="10">
        <v>200</v>
      </c>
      <c r="E45" s="11" t="s">
        <v>126</v>
      </c>
      <c r="F45" s="8">
        <v>1880</v>
      </c>
      <c r="G45" s="8">
        <f t="shared" ref="G45:G62" si="2">(D45*F45)</f>
        <v>376000</v>
      </c>
    </row>
    <row r="46" spans="1:11" ht="12.75" customHeight="1" x14ac:dyDescent="0.25">
      <c r="A46" s="3"/>
      <c r="B46" s="5" t="s">
        <v>113</v>
      </c>
      <c r="C46" s="6" t="s">
        <v>41</v>
      </c>
      <c r="D46" s="7">
        <v>50</v>
      </c>
      <c r="E46" s="6" t="s">
        <v>127</v>
      </c>
      <c r="F46" s="8">
        <v>1340</v>
      </c>
      <c r="G46" s="8">
        <f t="shared" si="2"/>
        <v>67000</v>
      </c>
    </row>
    <row r="47" spans="1:11" ht="12.75" customHeight="1" x14ac:dyDescent="0.25">
      <c r="A47" s="3"/>
      <c r="B47" s="5" t="s">
        <v>114</v>
      </c>
      <c r="C47" s="6" t="s">
        <v>41</v>
      </c>
      <c r="D47" s="7">
        <v>55</v>
      </c>
      <c r="E47" s="6" t="s">
        <v>128</v>
      </c>
      <c r="F47" s="8">
        <v>675</v>
      </c>
      <c r="G47" s="8">
        <f t="shared" si="2"/>
        <v>37125</v>
      </c>
    </row>
    <row r="48" spans="1:11" ht="12.75" customHeight="1" x14ac:dyDescent="0.25">
      <c r="A48" s="3"/>
      <c r="B48" s="4" t="s">
        <v>42</v>
      </c>
      <c r="C48" s="6"/>
      <c r="D48" s="7"/>
      <c r="E48" s="6"/>
      <c r="F48" s="8"/>
      <c r="G48" s="8">
        <f t="shared" si="2"/>
        <v>0</v>
      </c>
    </row>
    <row r="49" spans="1:7" ht="12.75" customHeight="1" x14ac:dyDescent="0.25">
      <c r="A49" s="3"/>
      <c r="B49" s="5" t="s">
        <v>115</v>
      </c>
      <c r="C49" s="11" t="s">
        <v>41</v>
      </c>
      <c r="D49" s="10">
        <v>50</v>
      </c>
      <c r="E49" s="11" t="s">
        <v>129</v>
      </c>
      <c r="F49" s="8">
        <v>7700</v>
      </c>
      <c r="G49" s="8">
        <f t="shared" si="2"/>
        <v>385000</v>
      </c>
    </row>
    <row r="50" spans="1:7" ht="12.75" customHeight="1" x14ac:dyDescent="0.25">
      <c r="A50" s="3"/>
      <c r="B50" s="5" t="s">
        <v>116</v>
      </c>
      <c r="C50" s="11" t="s">
        <v>43</v>
      </c>
      <c r="D50" s="10">
        <v>50</v>
      </c>
      <c r="E50" s="11" t="s">
        <v>130</v>
      </c>
      <c r="F50" s="8">
        <v>8200</v>
      </c>
      <c r="G50" s="8">
        <f t="shared" si="2"/>
        <v>410000</v>
      </c>
    </row>
    <row r="51" spans="1:7" ht="12.75" customHeight="1" x14ac:dyDescent="0.25">
      <c r="A51" s="3"/>
      <c r="B51" s="5" t="s">
        <v>117</v>
      </c>
      <c r="C51" s="11" t="s">
        <v>44</v>
      </c>
      <c r="D51" s="7">
        <v>1.2</v>
      </c>
      <c r="E51" s="6" t="s">
        <v>131</v>
      </c>
      <c r="F51" s="8">
        <v>7700</v>
      </c>
      <c r="G51" s="8">
        <f t="shared" si="2"/>
        <v>9240</v>
      </c>
    </row>
    <row r="52" spans="1:7" ht="12.75" customHeight="1" x14ac:dyDescent="0.25">
      <c r="A52" s="3"/>
      <c r="B52" s="4" t="s">
        <v>45</v>
      </c>
      <c r="C52" s="6"/>
      <c r="D52" s="7"/>
      <c r="E52" s="9"/>
      <c r="F52" s="8"/>
      <c r="G52" s="8">
        <f t="shared" si="2"/>
        <v>0</v>
      </c>
    </row>
    <row r="53" spans="1:7" ht="12.75" customHeight="1" x14ac:dyDescent="0.25">
      <c r="A53" s="3"/>
      <c r="B53" s="5" t="s">
        <v>118</v>
      </c>
      <c r="C53" s="11" t="s">
        <v>44</v>
      </c>
      <c r="D53" s="7">
        <v>2.5</v>
      </c>
      <c r="E53" s="6" t="s">
        <v>132</v>
      </c>
      <c r="F53" s="8">
        <v>7000</v>
      </c>
      <c r="G53" s="8">
        <f t="shared" si="2"/>
        <v>17500</v>
      </c>
    </row>
    <row r="54" spans="1:7" ht="12.75" customHeight="1" x14ac:dyDescent="0.25">
      <c r="A54" s="3"/>
      <c r="B54" s="4" t="s">
        <v>46</v>
      </c>
      <c r="C54" s="11"/>
      <c r="D54" s="10"/>
      <c r="E54" s="6"/>
      <c r="F54" s="8"/>
      <c r="G54" s="8">
        <f t="shared" si="2"/>
        <v>0</v>
      </c>
    </row>
    <row r="55" spans="1:7" ht="12.75" customHeight="1" x14ac:dyDescent="0.25">
      <c r="A55" s="3"/>
      <c r="B55" s="5" t="s">
        <v>119</v>
      </c>
      <c r="C55" s="11" t="s">
        <v>44</v>
      </c>
      <c r="D55" s="10">
        <v>1</v>
      </c>
      <c r="E55" s="6" t="s">
        <v>131</v>
      </c>
      <c r="F55" s="8">
        <v>13100</v>
      </c>
      <c r="G55" s="8">
        <f t="shared" si="2"/>
        <v>13100</v>
      </c>
    </row>
    <row r="56" spans="1:7" ht="12.75" customHeight="1" x14ac:dyDescent="0.25">
      <c r="A56" s="3"/>
      <c r="B56" s="4" t="s">
        <v>47</v>
      </c>
      <c r="C56" s="11"/>
      <c r="D56" s="10"/>
      <c r="E56" s="11"/>
      <c r="F56" s="8"/>
      <c r="G56" s="8">
        <f t="shared" si="2"/>
        <v>0</v>
      </c>
    </row>
    <row r="57" spans="1:7" ht="12.75" customHeight="1" x14ac:dyDescent="0.25">
      <c r="A57" s="3"/>
      <c r="B57" s="5" t="s">
        <v>120</v>
      </c>
      <c r="C57" s="11" t="s">
        <v>44</v>
      </c>
      <c r="D57" s="10">
        <v>4</v>
      </c>
      <c r="E57" s="11" t="s">
        <v>133</v>
      </c>
      <c r="F57" s="8">
        <v>9000</v>
      </c>
      <c r="G57" s="8">
        <f t="shared" si="2"/>
        <v>36000</v>
      </c>
    </row>
    <row r="58" spans="1:7" ht="12.75" customHeight="1" x14ac:dyDescent="0.25">
      <c r="A58" s="3"/>
      <c r="B58" s="5" t="s">
        <v>121</v>
      </c>
      <c r="C58" s="11" t="s">
        <v>41</v>
      </c>
      <c r="D58" s="10">
        <v>2</v>
      </c>
      <c r="E58" s="11" t="s">
        <v>134</v>
      </c>
      <c r="F58" s="8">
        <v>3600</v>
      </c>
      <c r="G58" s="8">
        <f t="shared" si="2"/>
        <v>7200</v>
      </c>
    </row>
    <row r="59" spans="1:7" ht="12.75" customHeight="1" x14ac:dyDescent="0.25">
      <c r="A59" s="3"/>
      <c r="B59" s="5" t="s">
        <v>122</v>
      </c>
      <c r="C59" s="11" t="s">
        <v>44</v>
      </c>
      <c r="D59" s="10">
        <v>4</v>
      </c>
      <c r="E59" s="11" t="s">
        <v>135</v>
      </c>
      <c r="F59" s="8">
        <v>2300</v>
      </c>
      <c r="G59" s="8">
        <f t="shared" si="2"/>
        <v>9200</v>
      </c>
    </row>
    <row r="60" spans="1:7" ht="12.75" customHeight="1" x14ac:dyDescent="0.25">
      <c r="A60" s="3"/>
      <c r="B60" s="4" t="s">
        <v>48</v>
      </c>
      <c r="C60" s="11"/>
      <c r="D60" s="10"/>
      <c r="E60" s="11" t="s">
        <v>136</v>
      </c>
      <c r="F60" s="8"/>
      <c r="G60" s="8">
        <f t="shared" si="2"/>
        <v>0</v>
      </c>
    </row>
    <row r="61" spans="1:7" ht="12.75" customHeight="1" x14ac:dyDescent="0.25">
      <c r="A61" s="3"/>
      <c r="B61" s="5" t="s">
        <v>123</v>
      </c>
      <c r="C61" s="11" t="s">
        <v>44</v>
      </c>
      <c r="D61" s="10">
        <v>6</v>
      </c>
      <c r="E61" s="11" t="s">
        <v>137</v>
      </c>
      <c r="F61" s="8">
        <v>15400</v>
      </c>
      <c r="G61" s="8">
        <f t="shared" si="2"/>
        <v>92400</v>
      </c>
    </row>
    <row r="62" spans="1:7" ht="12.75" customHeight="1" x14ac:dyDescent="0.25">
      <c r="A62" s="3"/>
      <c r="B62" s="5" t="s">
        <v>124</v>
      </c>
      <c r="C62" s="11" t="s">
        <v>44</v>
      </c>
      <c r="D62" s="7">
        <v>4</v>
      </c>
      <c r="E62" s="6" t="s">
        <v>49</v>
      </c>
      <c r="F62" s="8">
        <v>21000</v>
      </c>
      <c r="G62" s="8">
        <f t="shared" si="2"/>
        <v>84000</v>
      </c>
    </row>
    <row r="63" spans="1:7" ht="13.5" customHeight="1" x14ac:dyDescent="0.25">
      <c r="A63" s="3"/>
      <c r="B63" s="45" t="s">
        <v>50</v>
      </c>
      <c r="C63" s="47"/>
      <c r="D63" s="47"/>
      <c r="E63" s="47"/>
      <c r="F63" s="48"/>
      <c r="G63" s="49">
        <f>SUM(G43:G62)</f>
        <v>1821765</v>
      </c>
    </row>
    <row r="64" spans="1:7" ht="12" customHeight="1" x14ac:dyDescent="0.25">
      <c r="A64" s="3"/>
      <c r="B64" s="18"/>
      <c r="C64" s="18"/>
      <c r="D64" s="18"/>
      <c r="E64" s="23"/>
      <c r="F64" s="21"/>
      <c r="G64" s="21"/>
    </row>
    <row r="65" spans="1:255" ht="12" customHeight="1" x14ac:dyDescent="0.25">
      <c r="A65" s="3"/>
      <c r="B65" s="43" t="s">
        <v>51</v>
      </c>
      <c r="C65" s="20"/>
      <c r="D65" s="20"/>
      <c r="E65" s="20"/>
      <c r="F65" s="19"/>
      <c r="G65" s="19"/>
    </row>
    <row r="66" spans="1:255" ht="24" customHeight="1" x14ac:dyDescent="0.25">
      <c r="A66" s="3"/>
      <c r="B66" s="50" t="s">
        <v>52</v>
      </c>
      <c r="C66" s="44" t="s">
        <v>38</v>
      </c>
      <c r="D66" s="44" t="s">
        <v>39</v>
      </c>
      <c r="E66" s="50" t="s">
        <v>25</v>
      </c>
      <c r="F66" s="44" t="s">
        <v>26</v>
      </c>
      <c r="G66" s="50" t="s">
        <v>27</v>
      </c>
    </row>
    <row r="67" spans="1:255" ht="12.75" customHeight="1" x14ac:dyDescent="0.25">
      <c r="A67" s="3"/>
      <c r="B67" s="16" t="s">
        <v>53</v>
      </c>
      <c r="C67" s="6" t="s">
        <v>54</v>
      </c>
      <c r="D67" s="8">
        <v>10</v>
      </c>
      <c r="E67" s="17" t="s">
        <v>55</v>
      </c>
      <c r="F67" s="8">
        <v>20000</v>
      </c>
      <c r="G67" s="8">
        <f>D67*F67</f>
        <v>200000</v>
      </c>
    </row>
    <row r="68" spans="1:255" ht="12.75" customHeight="1" x14ac:dyDescent="0.25">
      <c r="A68" s="3"/>
      <c r="B68" s="16" t="s">
        <v>56</v>
      </c>
      <c r="C68" s="6" t="s">
        <v>57</v>
      </c>
      <c r="D68" s="8">
        <v>3</v>
      </c>
      <c r="E68" s="17" t="s">
        <v>58</v>
      </c>
      <c r="F68" s="8">
        <v>2125</v>
      </c>
      <c r="G68" s="8">
        <f>D68*F68</f>
        <v>6375</v>
      </c>
    </row>
    <row r="69" spans="1:255" ht="12.75" customHeight="1" x14ac:dyDescent="0.25">
      <c r="A69" s="3"/>
      <c r="B69" s="16" t="s">
        <v>59</v>
      </c>
      <c r="C69" s="6" t="s">
        <v>44</v>
      </c>
      <c r="D69" s="8">
        <v>3</v>
      </c>
      <c r="E69" s="17" t="s">
        <v>60</v>
      </c>
      <c r="F69" s="8">
        <v>4600</v>
      </c>
      <c r="G69" s="8">
        <f t="shared" ref="G69:G70" si="3">D69*F69</f>
        <v>13800</v>
      </c>
    </row>
    <row r="70" spans="1:255" ht="12.75" customHeight="1" x14ac:dyDescent="0.25">
      <c r="A70" s="3"/>
      <c r="B70" s="16" t="s">
        <v>33</v>
      </c>
      <c r="C70" s="6" t="s">
        <v>54</v>
      </c>
      <c r="D70" s="8">
        <v>80</v>
      </c>
      <c r="E70" s="17" t="s">
        <v>61</v>
      </c>
      <c r="F70" s="8">
        <v>100</v>
      </c>
      <c r="G70" s="8">
        <f t="shared" si="3"/>
        <v>8000</v>
      </c>
    </row>
    <row r="71" spans="1:255" ht="12.75" customHeight="1" x14ac:dyDescent="0.25">
      <c r="A71" s="3"/>
      <c r="B71" s="16" t="s">
        <v>62</v>
      </c>
      <c r="C71" s="6" t="s">
        <v>63</v>
      </c>
      <c r="D71" s="8">
        <v>1</v>
      </c>
      <c r="E71" s="17" t="s">
        <v>64</v>
      </c>
      <c r="F71" s="8">
        <v>40000</v>
      </c>
      <c r="G71" s="8">
        <f t="shared" ref="G71" si="4">(D71*F71)</f>
        <v>40000</v>
      </c>
    </row>
    <row r="72" spans="1:255" ht="13.5" customHeight="1" x14ac:dyDescent="0.25">
      <c r="A72" s="3"/>
      <c r="B72" s="57" t="s">
        <v>65</v>
      </c>
      <c r="C72" s="56"/>
      <c r="D72" s="56"/>
      <c r="E72" s="56"/>
      <c r="F72" s="55"/>
      <c r="G72" s="58">
        <f>SUM(G67:G71)</f>
        <v>268175</v>
      </c>
    </row>
    <row r="73" spans="1:255" ht="12" customHeight="1" x14ac:dyDescent="0.25">
      <c r="A73" s="3"/>
      <c r="B73" s="18"/>
      <c r="C73" s="18"/>
      <c r="D73" s="18"/>
      <c r="E73" s="18"/>
      <c r="F73" s="21"/>
      <c r="G73" s="21"/>
    </row>
    <row r="74" spans="1:255" ht="12" customHeight="1" x14ac:dyDescent="0.25">
      <c r="A74" s="3"/>
      <c r="B74" s="59" t="s">
        <v>66</v>
      </c>
      <c r="C74" s="60"/>
      <c r="D74" s="60"/>
      <c r="E74" s="60"/>
      <c r="F74" s="60"/>
      <c r="G74" s="61">
        <f>G28+G39+G63+G72</f>
        <v>4973690</v>
      </c>
    </row>
    <row r="75" spans="1:255" ht="12" customHeight="1" x14ac:dyDescent="0.25">
      <c r="A75" s="3"/>
      <c r="B75" s="62" t="s">
        <v>67</v>
      </c>
      <c r="C75" s="25"/>
      <c r="D75" s="25"/>
      <c r="E75" s="25"/>
      <c r="F75" s="25"/>
      <c r="G75" s="63">
        <f>G74*0.05</f>
        <v>248684.5</v>
      </c>
    </row>
    <row r="76" spans="1:255" ht="12" customHeight="1" x14ac:dyDescent="0.25">
      <c r="A76" s="3"/>
      <c r="B76" s="64" t="s">
        <v>68</v>
      </c>
      <c r="C76" s="24"/>
      <c r="D76" s="24"/>
      <c r="E76" s="24"/>
      <c r="F76" s="24"/>
      <c r="G76" s="65">
        <f>G75+G74</f>
        <v>5222374.5</v>
      </c>
    </row>
    <row r="77" spans="1:255" ht="12" customHeight="1" x14ac:dyDescent="0.25">
      <c r="A77" s="3"/>
      <c r="B77" s="62" t="s">
        <v>69</v>
      </c>
      <c r="C77" s="25"/>
      <c r="D77" s="25"/>
      <c r="E77" s="25"/>
      <c r="F77" s="25"/>
      <c r="G77" s="63">
        <f>G12</f>
        <v>6300000</v>
      </c>
    </row>
    <row r="78" spans="1:255" ht="12" customHeight="1" x14ac:dyDescent="0.25">
      <c r="A78" s="3"/>
      <c r="B78" s="66" t="s">
        <v>70</v>
      </c>
      <c r="C78" s="67"/>
      <c r="D78" s="67"/>
      <c r="E78" s="67"/>
      <c r="F78" s="67"/>
      <c r="G78" s="68">
        <f>G77-G76</f>
        <v>1077625.5</v>
      </c>
    </row>
    <row r="79" spans="1:255" s="74" customFormat="1" ht="12" customHeight="1" x14ac:dyDescent="0.15">
      <c r="A79" s="27"/>
      <c r="B79" s="28" t="s">
        <v>92</v>
      </c>
      <c r="C79" s="26"/>
      <c r="D79" s="26"/>
      <c r="E79" s="26"/>
      <c r="F79" s="26"/>
      <c r="G79" s="69"/>
      <c r="H79" s="72"/>
      <c r="I79" s="72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3"/>
    </row>
    <row r="80" spans="1:255" s="74" customFormat="1" ht="12.75" customHeight="1" thickBot="1" x14ac:dyDescent="0.2">
      <c r="A80" s="27"/>
      <c r="B80" s="29"/>
      <c r="C80" s="26"/>
      <c r="D80" s="26"/>
      <c r="E80" s="26"/>
      <c r="F80" s="26"/>
      <c r="G80" s="69"/>
      <c r="H80" s="72"/>
      <c r="I80" s="72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3"/>
    </row>
    <row r="81" spans="1:255" s="74" customFormat="1" ht="12" customHeight="1" x14ac:dyDescent="0.15">
      <c r="A81" s="27"/>
      <c r="B81" s="75" t="s">
        <v>90</v>
      </c>
      <c r="C81" s="76"/>
      <c r="D81" s="76"/>
      <c r="E81" s="77"/>
      <c r="F81" s="27"/>
      <c r="G81" s="69"/>
      <c r="H81" s="72"/>
      <c r="I81" s="72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3"/>
    </row>
    <row r="82" spans="1:255" s="74" customFormat="1" ht="12" customHeight="1" x14ac:dyDescent="0.15">
      <c r="A82" s="27"/>
      <c r="B82" s="78" t="s">
        <v>71</v>
      </c>
      <c r="C82" s="27"/>
      <c r="D82" s="27"/>
      <c r="E82" s="79"/>
      <c r="F82" s="27"/>
      <c r="G82" s="69"/>
      <c r="H82" s="72"/>
      <c r="I82" s="72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3"/>
    </row>
    <row r="83" spans="1:255" s="74" customFormat="1" ht="12" customHeight="1" x14ac:dyDescent="0.15">
      <c r="A83" s="27"/>
      <c r="B83" s="78" t="s">
        <v>72</v>
      </c>
      <c r="C83" s="27"/>
      <c r="D83" s="27"/>
      <c r="E83" s="79"/>
      <c r="F83" s="27"/>
      <c r="G83" s="69"/>
      <c r="H83" s="72"/>
      <c r="I83" s="72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  <c r="IT83" s="73"/>
      <c r="IU83" s="73"/>
    </row>
    <row r="84" spans="1:255" s="74" customFormat="1" ht="12" customHeight="1" x14ac:dyDescent="0.15">
      <c r="A84" s="27"/>
      <c r="B84" s="78" t="s">
        <v>73</v>
      </c>
      <c r="C84" s="27"/>
      <c r="D84" s="27"/>
      <c r="E84" s="79"/>
      <c r="F84" s="27"/>
      <c r="G84" s="69"/>
      <c r="H84" s="72"/>
      <c r="I84" s="72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  <c r="IQ84" s="73"/>
      <c r="IR84" s="73"/>
      <c r="IS84" s="73"/>
      <c r="IT84" s="73"/>
      <c r="IU84" s="73"/>
    </row>
    <row r="85" spans="1:255" s="74" customFormat="1" ht="12" customHeight="1" x14ac:dyDescent="0.15">
      <c r="A85" s="27"/>
      <c r="B85" s="78" t="s">
        <v>74</v>
      </c>
      <c r="C85" s="27"/>
      <c r="D85" s="27"/>
      <c r="E85" s="79"/>
      <c r="F85" s="27"/>
      <c r="G85" s="69"/>
      <c r="H85" s="72"/>
      <c r="I85" s="72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  <c r="IU85" s="73"/>
    </row>
    <row r="86" spans="1:255" s="74" customFormat="1" ht="12" customHeight="1" x14ac:dyDescent="0.15">
      <c r="A86" s="27"/>
      <c r="B86" s="78" t="s">
        <v>75</v>
      </c>
      <c r="C86" s="27"/>
      <c r="D86" s="27"/>
      <c r="E86" s="79"/>
      <c r="F86" s="27"/>
      <c r="G86" s="69"/>
      <c r="H86" s="72"/>
      <c r="I86" s="72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  <c r="IU86" s="73"/>
    </row>
    <row r="87" spans="1:255" s="74" customFormat="1" ht="12.75" customHeight="1" thickBot="1" x14ac:dyDescent="0.2">
      <c r="A87" s="27"/>
      <c r="B87" s="80" t="s">
        <v>76</v>
      </c>
      <c r="C87" s="81"/>
      <c r="D87" s="81"/>
      <c r="E87" s="82"/>
      <c r="F87" s="27"/>
      <c r="G87" s="69"/>
      <c r="H87" s="72"/>
      <c r="I87" s="72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  <c r="IT87" s="73"/>
      <c r="IU87" s="73"/>
    </row>
    <row r="88" spans="1:255" s="74" customFormat="1" ht="12.75" customHeight="1" x14ac:dyDescent="0.15">
      <c r="A88" s="27"/>
      <c r="B88" s="29"/>
      <c r="C88" s="27"/>
      <c r="D88" s="27"/>
      <c r="E88" s="27"/>
      <c r="F88" s="27"/>
      <c r="G88" s="69"/>
      <c r="H88" s="72"/>
      <c r="I88" s="72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  <c r="IT88" s="73"/>
      <c r="IU88" s="73"/>
    </row>
    <row r="89" spans="1:255" s="74" customFormat="1" ht="15" customHeight="1" x14ac:dyDescent="0.15">
      <c r="A89" s="27"/>
      <c r="B89" s="99" t="s">
        <v>77</v>
      </c>
      <c r="C89" s="100"/>
      <c r="D89" s="83"/>
      <c r="E89" s="30"/>
      <c r="F89" s="30"/>
      <c r="G89" s="69"/>
      <c r="H89" s="72"/>
      <c r="I89" s="72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73"/>
      <c r="IN89" s="73"/>
      <c r="IO89" s="73"/>
      <c r="IP89" s="73"/>
      <c r="IQ89" s="73"/>
      <c r="IR89" s="73"/>
      <c r="IS89" s="73"/>
      <c r="IT89" s="73"/>
      <c r="IU89" s="73"/>
    </row>
    <row r="90" spans="1:255" s="74" customFormat="1" ht="12" customHeight="1" x14ac:dyDescent="0.15">
      <c r="A90" s="27"/>
      <c r="B90" s="84" t="s">
        <v>52</v>
      </c>
      <c r="C90" s="85" t="s">
        <v>78</v>
      </c>
      <c r="D90" s="86" t="s">
        <v>79</v>
      </c>
      <c r="E90" s="30"/>
      <c r="F90" s="30"/>
      <c r="G90" s="69"/>
      <c r="H90" s="72"/>
      <c r="I90" s="72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73"/>
      <c r="IM90" s="73"/>
      <c r="IN90" s="73"/>
      <c r="IO90" s="73"/>
      <c r="IP90" s="73"/>
      <c r="IQ90" s="73"/>
      <c r="IR90" s="73"/>
      <c r="IS90" s="73"/>
      <c r="IT90" s="73"/>
      <c r="IU90" s="73"/>
    </row>
    <row r="91" spans="1:255" s="74" customFormat="1" ht="12" customHeight="1" x14ac:dyDescent="0.15">
      <c r="A91" s="27"/>
      <c r="B91" s="87" t="s">
        <v>80</v>
      </c>
      <c r="C91" s="88">
        <f>G28</f>
        <v>2640000</v>
      </c>
      <c r="D91" s="89">
        <f>(C91/C97)</f>
        <v>0.50551717422793019</v>
      </c>
      <c r="E91" s="30"/>
      <c r="F91" s="30"/>
      <c r="G91" s="69"/>
      <c r="H91" s="72"/>
      <c r="I91" s="72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  <c r="IF91" s="73"/>
      <c r="IG91" s="73"/>
      <c r="IH91" s="73"/>
      <c r="II91" s="73"/>
      <c r="IJ91" s="73"/>
      <c r="IK91" s="73"/>
      <c r="IL91" s="73"/>
      <c r="IM91" s="73"/>
      <c r="IN91" s="73"/>
      <c r="IO91" s="73"/>
      <c r="IP91" s="73"/>
      <c r="IQ91" s="73"/>
      <c r="IR91" s="73"/>
      <c r="IS91" s="73"/>
      <c r="IT91" s="73"/>
      <c r="IU91" s="73"/>
    </row>
    <row r="92" spans="1:255" s="74" customFormat="1" ht="12" customHeight="1" x14ac:dyDescent="0.15">
      <c r="A92" s="27"/>
      <c r="B92" s="87" t="s">
        <v>81</v>
      </c>
      <c r="C92" s="90">
        <v>0</v>
      </c>
      <c r="D92" s="89">
        <v>0</v>
      </c>
      <c r="E92" s="30"/>
      <c r="F92" s="30"/>
      <c r="G92" s="69"/>
      <c r="H92" s="72"/>
      <c r="I92" s="72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  <c r="IF92" s="73"/>
      <c r="IG92" s="73"/>
      <c r="IH92" s="73"/>
      <c r="II92" s="73"/>
      <c r="IJ92" s="73"/>
      <c r="IK92" s="73"/>
      <c r="IL92" s="73"/>
      <c r="IM92" s="73"/>
      <c r="IN92" s="73"/>
      <c r="IO92" s="73"/>
      <c r="IP92" s="73"/>
      <c r="IQ92" s="73"/>
      <c r="IR92" s="73"/>
      <c r="IS92" s="73"/>
      <c r="IT92" s="73"/>
      <c r="IU92" s="73"/>
    </row>
    <row r="93" spans="1:255" s="74" customFormat="1" ht="12" customHeight="1" x14ac:dyDescent="0.15">
      <c r="A93" s="27"/>
      <c r="B93" s="87" t="s">
        <v>82</v>
      </c>
      <c r="C93" s="88">
        <f>G39</f>
        <v>243750</v>
      </c>
      <c r="D93" s="89">
        <f>(C93/C97)</f>
        <v>4.6674170915931061E-2</v>
      </c>
      <c r="E93" s="30"/>
      <c r="F93" s="30"/>
      <c r="G93" s="69"/>
      <c r="H93" s="72"/>
      <c r="I93" s="72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  <c r="IE93" s="73"/>
      <c r="IF93" s="73"/>
      <c r="IG93" s="73"/>
      <c r="IH93" s="73"/>
      <c r="II93" s="73"/>
      <c r="IJ93" s="73"/>
      <c r="IK93" s="73"/>
      <c r="IL93" s="73"/>
      <c r="IM93" s="73"/>
      <c r="IN93" s="73"/>
      <c r="IO93" s="73"/>
      <c r="IP93" s="73"/>
      <c r="IQ93" s="73"/>
      <c r="IR93" s="73"/>
      <c r="IS93" s="73"/>
      <c r="IT93" s="73"/>
      <c r="IU93" s="73"/>
    </row>
    <row r="94" spans="1:255" s="74" customFormat="1" ht="12" customHeight="1" x14ac:dyDescent="0.15">
      <c r="A94" s="27"/>
      <c r="B94" s="87" t="s">
        <v>37</v>
      </c>
      <c r="C94" s="88">
        <f>G63</f>
        <v>1821765</v>
      </c>
      <c r="D94" s="89">
        <f>(C94/C97)</f>
        <v>0.34883844504066108</v>
      </c>
      <c r="E94" s="30"/>
      <c r="F94" s="30"/>
      <c r="G94" s="69"/>
      <c r="H94" s="72"/>
      <c r="I94" s="72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  <c r="IE94" s="73"/>
      <c r="IF94" s="73"/>
      <c r="IG94" s="73"/>
      <c r="IH94" s="73"/>
      <c r="II94" s="73"/>
      <c r="IJ94" s="73"/>
      <c r="IK94" s="73"/>
      <c r="IL94" s="73"/>
      <c r="IM94" s="73"/>
      <c r="IN94" s="73"/>
      <c r="IO94" s="73"/>
      <c r="IP94" s="73"/>
      <c r="IQ94" s="73"/>
      <c r="IR94" s="73"/>
      <c r="IS94" s="73"/>
      <c r="IT94" s="73"/>
      <c r="IU94" s="73"/>
    </row>
    <row r="95" spans="1:255" s="74" customFormat="1" ht="12" customHeight="1" x14ac:dyDescent="0.15">
      <c r="A95" s="27"/>
      <c r="B95" s="87" t="s">
        <v>83</v>
      </c>
      <c r="C95" s="91">
        <f>G72</f>
        <v>268175</v>
      </c>
      <c r="D95" s="89">
        <f>(C95/C97)</f>
        <v>5.1351162196429996E-2</v>
      </c>
      <c r="E95" s="31"/>
      <c r="F95" s="31"/>
      <c r="G95" s="69"/>
      <c r="H95" s="72"/>
      <c r="I95" s="72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  <c r="IE95" s="73"/>
      <c r="IF95" s="73"/>
      <c r="IG95" s="73"/>
      <c r="IH95" s="73"/>
      <c r="II95" s="73"/>
      <c r="IJ95" s="73"/>
      <c r="IK95" s="73"/>
      <c r="IL95" s="73"/>
      <c r="IM95" s="73"/>
      <c r="IN95" s="73"/>
      <c r="IO95" s="73"/>
      <c r="IP95" s="73"/>
      <c r="IQ95" s="73"/>
      <c r="IR95" s="73"/>
      <c r="IS95" s="73"/>
      <c r="IT95" s="73"/>
      <c r="IU95" s="73"/>
    </row>
    <row r="96" spans="1:255" s="74" customFormat="1" ht="12" customHeight="1" x14ac:dyDescent="0.15">
      <c r="A96" s="27"/>
      <c r="B96" s="87" t="s">
        <v>84</v>
      </c>
      <c r="C96" s="91">
        <f>G75</f>
        <v>248684.5</v>
      </c>
      <c r="D96" s="89">
        <f>(C96/C97)</f>
        <v>4.7619047619047616E-2</v>
      </c>
      <c r="E96" s="31"/>
      <c r="F96" s="31"/>
      <c r="G96" s="69"/>
      <c r="H96" s="72"/>
      <c r="I96" s="72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  <c r="IE96" s="73"/>
      <c r="IF96" s="73"/>
      <c r="IG96" s="73"/>
      <c r="IH96" s="73"/>
      <c r="II96" s="73"/>
      <c r="IJ96" s="73"/>
      <c r="IK96" s="73"/>
      <c r="IL96" s="73"/>
      <c r="IM96" s="73"/>
      <c r="IN96" s="73"/>
      <c r="IO96" s="73"/>
      <c r="IP96" s="73"/>
      <c r="IQ96" s="73"/>
      <c r="IR96" s="73"/>
      <c r="IS96" s="73"/>
      <c r="IT96" s="73"/>
      <c r="IU96" s="73"/>
    </row>
    <row r="97" spans="1:255" s="74" customFormat="1" ht="12.75" customHeight="1" x14ac:dyDescent="0.15">
      <c r="A97" s="27"/>
      <c r="B97" s="84" t="s">
        <v>85</v>
      </c>
      <c r="C97" s="92">
        <f>SUM(C91:C96)</f>
        <v>5222374.5</v>
      </c>
      <c r="D97" s="93">
        <f>SUM(D91:D96)</f>
        <v>1</v>
      </c>
      <c r="E97" s="31"/>
      <c r="F97" s="31"/>
      <c r="G97" s="69"/>
      <c r="H97" s="72"/>
      <c r="I97" s="72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  <c r="IF97" s="73"/>
      <c r="IG97" s="73"/>
      <c r="IH97" s="73"/>
      <c r="II97" s="73"/>
      <c r="IJ97" s="73"/>
      <c r="IK97" s="73"/>
      <c r="IL97" s="73"/>
      <c r="IM97" s="73"/>
      <c r="IN97" s="73"/>
      <c r="IO97" s="73"/>
      <c r="IP97" s="73"/>
      <c r="IQ97" s="73"/>
      <c r="IR97" s="73"/>
      <c r="IS97" s="73"/>
      <c r="IT97" s="73"/>
      <c r="IU97" s="73"/>
    </row>
    <row r="98" spans="1:255" s="74" customFormat="1" ht="12" customHeight="1" x14ac:dyDescent="0.15">
      <c r="A98" s="27"/>
      <c r="B98" s="29"/>
      <c r="C98" s="26"/>
      <c r="D98" s="26"/>
      <c r="E98" s="26"/>
      <c r="F98" s="26"/>
      <c r="G98" s="69"/>
      <c r="H98" s="72"/>
      <c r="I98" s="72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3"/>
      <c r="IN98" s="73"/>
      <c r="IO98" s="73"/>
      <c r="IP98" s="73"/>
      <c r="IQ98" s="73"/>
      <c r="IR98" s="73"/>
      <c r="IS98" s="73"/>
      <c r="IT98" s="73"/>
      <c r="IU98" s="73"/>
    </row>
    <row r="99" spans="1:255" s="74" customFormat="1" ht="12.75" customHeight="1" x14ac:dyDescent="0.15">
      <c r="A99" s="27"/>
      <c r="B99" s="70"/>
      <c r="C99" s="26"/>
      <c r="D99" s="26"/>
      <c r="E99" s="26"/>
      <c r="F99" s="26"/>
      <c r="G99" s="69"/>
      <c r="H99" s="72"/>
      <c r="I99" s="72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  <c r="IE99" s="73"/>
      <c r="IF99" s="73"/>
      <c r="IG99" s="73"/>
      <c r="IH99" s="73"/>
      <c r="II99" s="73"/>
      <c r="IJ99" s="73"/>
      <c r="IK99" s="73"/>
      <c r="IL99" s="73"/>
      <c r="IM99" s="73"/>
      <c r="IN99" s="73"/>
      <c r="IO99" s="73"/>
      <c r="IP99" s="73"/>
      <c r="IQ99" s="73"/>
      <c r="IR99" s="73"/>
      <c r="IS99" s="73"/>
      <c r="IT99" s="73"/>
      <c r="IU99" s="73"/>
    </row>
    <row r="100" spans="1:255" s="74" customFormat="1" ht="12" customHeight="1" x14ac:dyDescent="0.15">
      <c r="A100" s="27"/>
      <c r="B100" s="94"/>
      <c r="C100" s="95" t="s">
        <v>86</v>
      </c>
      <c r="D100" s="94"/>
      <c r="E100" s="94"/>
      <c r="F100" s="31"/>
      <c r="G100" s="69"/>
      <c r="H100" s="72"/>
      <c r="I100" s="72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  <c r="IE100" s="73"/>
      <c r="IF100" s="73"/>
      <c r="IG100" s="73"/>
      <c r="IH100" s="73"/>
      <c r="II100" s="73"/>
      <c r="IJ100" s="73"/>
      <c r="IK100" s="73"/>
      <c r="IL100" s="73"/>
      <c r="IM100" s="73"/>
      <c r="IN100" s="73"/>
      <c r="IO100" s="73"/>
      <c r="IP100" s="73"/>
      <c r="IQ100" s="73"/>
      <c r="IR100" s="73"/>
      <c r="IS100" s="73"/>
      <c r="IT100" s="73"/>
      <c r="IU100" s="73"/>
    </row>
    <row r="101" spans="1:255" s="74" customFormat="1" ht="12" customHeight="1" x14ac:dyDescent="0.15">
      <c r="A101" s="27"/>
      <c r="B101" s="84" t="s">
        <v>87</v>
      </c>
      <c r="C101" s="96">
        <v>1500</v>
      </c>
      <c r="D101" s="96">
        <v>1800</v>
      </c>
      <c r="E101" s="96">
        <v>2000</v>
      </c>
      <c r="F101" s="32"/>
      <c r="G101" s="71"/>
      <c r="H101" s="72"/>
      <c r="I101" s="72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  <c r="IE101" s="73"/>
      <c r="IF101" s="73"/>
      <c r="IG101" s="73"/>
      <c r="IH101" s="73"/>
      <c r="II101" s="73"/>
      <c r="IJ101" s="73"/>
      <c r="IK101" s="73"/>
      <c r="IL101" s="73"/>
      <c r="IM101" s="73"/>
      <c r="IN101" s="73"/>
      <c r="IO101" s="73"/>
      <c r="IP101" s="73"/>
      <c r="IQ101" s="73"/>
      <c r="IR101" s="73"/>
      <c r="IS101" s="73"/>
      <c r="IT101" s="73"/>
      <c r="IU101" s="73"/>
    </row>
    <row r="102" spans="1:255" s="74" customFormat="1" ht="12.75" customHeight="1" x14ac:dyDescent="0.15">
      <c r="A102" s="27"/>
      <c r="B102" s="84" t="s">
        <v>88</v>
      </c>
      <c r="C102" s="96">
        <f>(G76/C101)</f>
        <v>3481.5830000000001</v>
      </c>
      <c r="D102" s="96">
        <f>(G76/D101)</f>
        <v>2901.3191666666667</v>
      </c>
      <c r="E102" s="96">
        <f>(G76/E101)</f>
        <v>2611.1872499999999</v>
      </c>
      <c r="F102" s="32"/>
      <c r="G102" s="71"/>
      <c r="H102" s="72"/>
      <c r="I102" s="72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  <c r="IE102" s="73"/>
      <c r="IF102" s="73"/>
      <c r="IG102" s="73"/>
      <c r="IH102" s="73"/>
      <c r="II102" s="73"/>
      <c r="IJ102" s="73"/>
      <c r="IK102" s="73"/>
      <c r="IL102" s="73"/>
      <c r="IM102" s="73"/>
      <c r="IN102" s="73"/>
      <c r="IO102" s="73"/>
      <c r="IP102" s="73"/>
      <c r="IQ102" s="73"/>
      <c r="IR102" s="73"/>
      <c r="IS102" s="73"/>
      <c r="IT102" s="73"/>
      <c r="IU102" s="73"/>
    </row>
    <row r="103" spans="1:255" s="74" customFormat="1" ht="15.6" customHeight="1" x14ac:dyDescent="0.15">
      <c r="A103" s="27"/>
      <c r="B103" s="28" t="s">
        <v>89</v>
      </c>
      <c r="C103" s="27"/>
      <c r="D103" s="27"/>
      <c r="E103" s="27"/>
      <c r="F103" s="27"/>
      <c r="G103" s="27"/>
      <c r="H103" s="72"/>
      <c r="I103" s="72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  <c r="IE103" s="73"/>
      <c r="IF103" s="73"/>
      <c r="IG103" s="73"/>
      <c r="IH103" s="73"/>
      <c r="II103" s="73"/>
      <c r="IJ103" s="73"/>
      <c r="IK103" s="73"/>
      <c r="IL103" s="73"/>
      <c r="IM103" s="73"/>
      <c r="IN103" s="73"/>
      <c r="IO103" s="73"/>
      <c r="IP103" s="73"/>
      <c r="IQ103" s="73"/>
      <c r="IR103" s="73"/>
      <c r="IS103" s="73"/>
      <c r="IT103" s="73"/>
      <c r="IU103" s="73"/>
    </row>
    <row r="104" spans="1:255" ht="11.25" customHeight="1" x14ac:dyDescent="0.25">
      <c r="B104" s="22"/>
      <c r="C104" s="22"/>
      <c r="D104" s="22"/>
      <c r="E104" s="22"/>
      <c r="F104" s="22"/>
      <c r="G104" s="22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2022-03-02T19:22:35Z</cp:lastPrinted>
  <dcterms:created xsi:type="dcterms:W3CDTF">2020-11-27T12:49:26Z</dcterms:created>
  <dcterms:modified xsi:type="dcterms:W3CDTF">2022-07-26T15:03:08Z</dcterms:modified>
  <cp:category/>
  <cp:contentStatus/>
</cp:coreProperties>
</file>