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28800" windowHeight="12435"/>
  </bookViews>
  <sheets>
    <sheet name="Almend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 l="1"/>
  <c r="G12" i="1" l="1"/>
  <c r="G67" i="1" l="1"/>
  <c r="G52" i="1"/>
  <c r="G53" i="1"/>
  <c r="G54" i="1"/>
  <c r="G55" i="1"/>
  <c r="G50" i="1"/>
  <c r="G68" i="1" l="1"/>
  <c r="G69" i="1"/>
  <c r="G70" i="1"/>
  <c r="G60" i="1"/>
  <c r="G61" i="1"/>
  <c r="G47" i="1"/>
  <c r="G25" i="1"/>
  <c r="G45" i="1" l="1"/>
  <c r="G46" i="1"/>
  <c r="G48" i="1"/>
  <c r="G49" i="1"/>
  <c r="G51" i="1"/>
  <c r="G56" i="1"/>
  <c r="G57" i="1"/>
  <c r="G58" i="1"/>
  <c r="G59" i="1"/>
  <c r="G62" i="1"/>
  <c r="G23" i="1"/>
  <c r="G22" i="1"/>
  <c r="G24" i="1"/>
  <c r="G71" i="1" l="1"/>
  <c r="G38" i="1"/>
  <c r="G72" i="1" l="1"/>
  <c r="C95" i="1" s="1"/>
  <c r="G44" i="1"/>
  <c r="G37" i="1"/>
  <c r="G21" i="1"/>
  <c r="G77" i="1"/>
  <c r="G39" i="1" l="1"/>
  <c r="C93" i="1" s="1"/>
  <c r="G28" i="1"/>
  <c r="C91" i="1" s="1"/>
  <c r="G63" i="1"/>
  <c r="C94" i="1" s="1"/>
  <c r="G74" i="1" l="1"/>
  <c r="G75" i="1" s="1"/>
  <c r="G76" i="1" l="1"/>
  <c r="C96" i="1"/>
  <c r="D102" i="1" l="1"/>
  <c r="G78" i="1"/>
  <c r="C102" i="1"/>
  <c r="E102" i="1"/>
  <c r="C97" i="1"/>
  <c r="D94" i="1" l="1"/>
  <c r="D95" i="1"/>
  <c r="D93" i="1"/>
  <c r="D91" i="1"/>
  <c r="D96" i="1"/>
  <c r="D97" i="1" l="1"/>
</calcChain>
</file>

<file path=xl/sharedStrings.xml><?xml version="1.0" encoding="utf-8"?>
<sst xmlns="http://schemas.openxmlformats.org/spreadsheetml/2006/main" count="186" uniqueCount="142">
  <si>
    <t>RUBRO O CULTIVO</t>
  </si>
  <si>
    <t>RENDIMIENTO (KG/Há.) (PEPA)</t>
  </si>
  <si>
    <t>VARIEDAD</t>
  </si>
  <si>
    <t>NONPAREIL</t>
  </si>
  <si>
    <t>FECHA ESTIMADA  PRECIO VENTA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</si>
  <si>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</si>
  <si>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</si>
  <si>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</si>
  <si>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</si>
  <si>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</si>
  <si>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</si>
  <si>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</si>
  <si>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</si>
  <si>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</si>
  <si>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</si>
  <si>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</si>
  <si>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FEBRERO-MARZO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</si>
  <si>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</si>
  <si>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</si>
  <si>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</si>
  <si>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</si>
  <si>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</si>
  <si>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</si>
  <si>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</si>
  <si>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</si>
  <si>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</si>
  <si>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</si>
  <si>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</si>
  <si>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</si>
  <si>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</si>
  <si>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</si>
  <si>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</si>
  <si>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</si>
  <si>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SACOS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</si>
  <si>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</si>
  <si>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</si>
  <si>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</si>
  <si>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</si>
  <si>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</si>
  <si>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</si>
  <si>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</si>
  <si>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</si>
  <si>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FUNGUICIDAS</t>
  </si>
  <si>
    <t>KG.</t>
  </si>
  <si>
    <t>LT.</t>
  </si>
  <si>
    <t>INSECTICIDAS</t>
  </si>
  <si>
    <t>INSECTICIDA ACARICIDA</t>
  </si>
  <si>
    <t>FERTILIZANTES FOLIAR.</t>
  </si>
  <si>
    <t>HERBICIDAS</t>
  </si>
  <si>
    <t>JUNIO-AGOSTO</t>
  </si>
  <si>
    <t>Subtotal Insumos</t>
  </si>
  <si>
    <t>OTROS</t>
  </si>
  <si>
    <t>Item</t>
  </si>
  <si>
    <t>ARRIENDO DE COLMENAS</t>
  </si>
  <si>
    <t>U</t>
  </si>
  <si>
    <t>JULIO-AGOSTO</t>
  </si>
  <si>
    <t>QUEIKLATE ZN</t>
  </si>
  <si>
    <t>LIT.</t>
  </si>
  <si>
    <t>OCTUBRE-DICIEMBRE</t>
  </si>
  <si>
    <t>DASH HC</t>
  </si>
  <si>
    <t>FEBRERO</t>
  </si>
  <si>
    <t>ABRIL-MAYO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</si>
  <si>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</si>
  <si>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</si>
  <si>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</si>
  <si>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</si>
  <si>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</si>
  <si>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</si>
  <si>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</si>
  <si>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</si>
  <si>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</si>
  <si>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</si>
  <si>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</si>
  <si>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</si>
  <si>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</si>
  <si>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</si>
  <si>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</si>
  <si>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</si>
  <si>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</si>
  <si>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</si>
  <si>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</si>
  <si>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</si>
  <si>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</si>
  <si>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</si>
  <si>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</si>
  <si>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</si>
  <si>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</si>
  <si>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</si>
  <si>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</si>
  <si>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</si>
  <si>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</si>
  <si>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</si>
  <si>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</si>
  <si>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MARZO</t>
  </si>
  <si>
    <t>LIMPIA ACEQUIAS</t>
  </si>
  <si>
    <t>APLIC. PESTICIDAS Y FOLIAR</t>
  </si>
  <si>
    <t>PODA Y PINTURA DE CORT</t>
  </si>
  <si>
    <t>PODE AN VERDE</t>
  </si>
  <si>
    <t>CONTROL DE MALEZAS</t>
  </si>
  <si>
    <t>RIEGOS</t>
  </si>
  <si>
    <t>COSECHA</t>
  </si>
  <si>
    <t>ANUAL</t>
  </si>
  <si>
    <t>OCT-ABRIL</t>
  </si>
  <si>
    <t>MAYO-JUNIO</t>
  </si>
  <si>
    <t>MARZO-OCT.</t>
  </si>
  <si>
    <t>SEPT-FEBRERO</t>
  </si>
  <si>
    <t>MARZO.</t>
  </si>
  <si>
    <t>APLIC. FITOSANITARIA</t>
  </si>
  <si>
    <t xml:space="preserve">APLICACIÓN FERTILIZANTES (4) </t>
  </si>
  <si>
    <t>MAYO-FEBRERO</t>
  </si>
  <si>
    <t>MARZO-SEPT.</t>
  </si>
  <si>
    <t>UREA</t>
  </si>
  <si>
    <t>NITRATO DE K</t>
  </si>
  <si>
    <t>SUPERFOSFATO TRIPLE</t>
  </si>
  <si>
    <t>AC. BORICO</t>
  </si>
  <si>
    <t>OXICLORIRO DE CUI.</t>
  </si>
  <si>
    <t>AZUFRE MOJABLE</t>
  </si>
  <si>
    <t>MYSTIC.</t>
  </si>
  <si>
    <t>CLORPIRIFOS</t>
  </si>
  <si>
    <t>ABAMITE</t>
  </si>
  <si>
    <t>FOSFIMAX</t>
  </si>
  <si>
    <t>SOLUBOR</t>
  </si>
  <si>
    <t>NITROFOSCA</t>
  </si>
  <si>
    <t>ROUNDUP</t>
  </si>
  <si>
    <t>MCPA.</t>
  </si>
  <si>
    <t>SEPT-DIC.</t>
  </si>
  <si>
    <t>OCT-MARZO</t>
  </si>
  <si>
    <t>SEPT-ABRIL</t>
  </si>
  <si>
    <t>NOV.-ENERO</t>
  </si>
  <si>
    <t>MARZO-JULIO</t>
  </si>
  <si>
    <t>NUNIO-JULIO</t>
  </si>
  <si>
    <t>SEPT-OCT.</t>
  </si>
  <si>
    <t>JUNIO-JULIO</t>
  </si>
  <si>
    <t>SEPT-ENERO</t>
  </si>
  <si>
    <t>SEPT.</t>
  </si>
  <si>
    <t>OCT.</t>
  </si>
  <si>
    <t>OCT-FEBRERO</t>
  </si>
  <si>
    <t>JUNIO-AGOSTO.</t>
  </si>
  <si>
    <t>ALMENDRO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</si>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</sst>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0" borderId="10" xfId="0" applyNumberFormat="1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8" fillId="2" borderId="1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1" fillId="8" borderId="10" xfId="0" applyNumberFormat="1" applyFont="1" applyFill="1" applyBorder="1" applyAlignment="1">
      <alignment vertical="center"/>
    </xf>
    <xf numFmtId="41" fontId="8" fillId="7" borderId="10" xfId="1" applyFont="1" applyFill="1" applyBorder="1" applyAlignment="1">
      <alignment vertical="center"/>
    </xf>
    <xf numFmtId="49" fontId="1" fillId="0" borderId="10" xfId="0" applyNumberFormat="1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 vertical="center" wrapText="1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11339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192768"/>
          <a:ext cx="708705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Normal="100" workbookViewId="0">
      <selection activeCell="K14" sqref="K14"/>
    </sheetView>
  </sheetViews>
  <sheetFormatPr baseColWidth="10" defaultColWidth="10.85546875" defaultRowHeight="11.25" customHeight="1" x14ac:dyDescent="0.25"/>
  <cols>
    <col min="1" max="1" width="9.710937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8.140625" style="2" customWidth="1"/>
    <col min="6" max="6" width="11" style="2" customWidth="1"/>
    <col min="7" max="7" width="19" style="2" customWidth="1"/>
    <col min="8" max="9" width="10.85546875" style="2" customWidth="1"/>
    <col min="10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7" t="s">
        <v>0</v>
      </c>
      <c r="C9" s="38" t="s">
        <v>138</v>
      </c>
      <c r="D9" s="18"/>
      <c r="E9" s="103" t="s">
        <v>1</v>
      </c>
      <c r="F9" s="104"/>
      <c r="G9" s="8">
        <v>1800</v>
      </c>
    </row>
    <row r="10" spans="1:7" ht="15" x14ac:dyDescent="0.25">
      <c r="A10" s="3"/>
      <c r="B10" s="12" t="s">
        <v>2</v>
      </c>
      <c r="C10" s="13" t="s">
        <v>3</v>
      </c>
      <c r="D10" s="18"/>
      <c r="E10" s="101" t="s">
        <v>4</v>
      </c>
      <c r="F10" s="102"/>
      <c r="G10" s="14" t="s">
        <v>93</v>
      </c>
    </row>
    <row r="11" spans="1:7" ht="13.5" customHeight="1" x14ac:dyDescent="0.25">
      <c r="A11" s="3"/>
      <c r="B11" s="12" t="s">
        <v>5</v>
      </c>
      <c r="C11" s="14" t="s">
        <v>6</v>
      </c>
      <c r="D11" s="18"/>
      <c r="E11" s="101" t="s">
        <v>7</v>
      </c>
      <c r="F11" s="102"/>
      <c r="G11" s="40">
        <v>3500</v>
      </c>
    </row>
    <row r="12" spans="1:7" ht="11.25" customHeight="1" x14ac:dyDescent="0.25">
      <c r="A12" s="3"/>
      <c r="B12" s="12" t="s">
        <v>8</v>
      </c>
      <c r="C12" s="15" t="s">
        <v>9</v>
      </c>
      <c r="D12" s="18"/>
      <c r="E12" s="5" t="s">
        <v>10</v>
      </c>
      <c r="F12" s="10"/>
      <c r="G12" s="41">
        <f>G9*G11</f>
        <v>6300000</v>
      </c>
    </row>
    <row r="13" spans="1:7" ht="22.5" customHeight="1" x14ac:dyDescent="0.25">
      <c r="A13" s="3"/>
      <c r="B13" s="12" t="s">
        <v>11</v>
      </c>
      <c r="C13" s="97" t="s">
        <v>140</v>
      </c>
      <c r="D13" s="18"/>
      <c r="E13" s="101" t="s">
        <v>12</v>
      </c>
      <c r="F13" s="102"/>
      <c r="G13" s="15" t="s">
        <v>13</v>
      </c>
    </row>
    <row r="14" spans="1:7" ht="40.5" customHeight="1" x14ac:dyDescent="0.25">
      <c r="A14" s="3"/>
      <c r="B14" s="12" t="s">
        <v>14</v>
      </c>
      <c r="C14" s="98" t="s">
        <v>141</v>
      </c>
      <c r="D14" s="18"/>
      <c r="E14" s="101" t="s">
        <v>15</v>
      </c>
      <c r="F14" s="102"/>
      <c r="G14" s="14" t="s">
        <v>16</v>
      </c>
    </row>
    <row r="15" spans="1:7" ht="38.25" x14ac:dyDescent="0.25">
      <c r="A15" s="3"/>
      <c r="B15" s="12" t="s">
        <v>17</v>
      </c>
      <c r="C15" s="14" t="s">
        <v>139</v>
      </c>
      <c r="D15" s="18"/>
      <c r="E15" s="105" t="s">
        <v>18</v>
      </c>
      <c r="F15" s="106"/>
      <c r="G15" s="42" t="s">
        <v>19</v>
      </c>
    </row>
    <row r="16" spans="1:7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7" t="s">
        <v>20</v>
      </c>
      <c r="C17" s="108"/>
      <c r="D17" s="108"/>
      <c r="E17" s="108"/>
      <c r="F17" s="108"/>
      <c r="G17" s="108"/>
    </row>
    <row r="18" spans="1:7" ht="12" customHeight="1" x14ac:dyDescent="0.25">
      <c r="A18" s="3"/>
      <c r="B18" s="18"/>
      <c r="C18" s="36"/>
      <c r="D18" s="36"/>
      <c r="E18" s="36"/>
      <c r="F18" s="18"/>
      <c r="G18" s="18"/>
    </row>
    <row r="19" spans="1:7" ht="12" customHeight="1" x14ac:dyDescent="0.25">
      <c r="A19" s="3"/>
      <c r="B19" s="43" t="s">
        <v>21</v>
      </c>
      <c r="C19" s="19"/>
      <c r="D19" s="19"/>
      <c r="E19" s="19"/>
      <c r="F19" s="19"/>
      <c r="G19" s="19"/>
    </row>
    <row r="20" spans="1:7" ht="24" customHeight="1" x14ac:dyDescent="0.25">
      <c r="A20" s="3"/>
      <c r="B20" s="44" t="s">
        <v>22</v>
      </c>
      <c r="C20" s="44" t="s">
        <v>23</v>
      </c>
      <c r="D20" s="44" t="s">
        <v>24</v>
      </c>
      <c r="E20" s="44" t="s">
        <v>25</v>
      </c>
      <c r="F20" s="44" t="s">
        <v>26</v>
      </c>
      <c r="G20" s="44" t="s">
        <v>27</v>
      </c>
    </row>
    <row r="21" spans="1:7" ht="12.75" customHeight="1" x14ac:dyDescent="0.25">
      <c r="A21" s="3"/>
      <c r="B21" s="39" t="s">
        <v>94</v>
      </c>
      <c r="C21" s="17" t="s">
        <v>28</v>
      </c>
      <c r="D21" s="46">
        <v>2</v>
      </c>
      <c r="E21" s="17" t="s">
        <v>101</v>
      </c>
      <c r="F21" s="41">
        <v>30000</v>
      </c>
      <c r="G21" s="41">
        <f>(D21*F21)</f>
        <v>60000</v>
      </c>
    </row>
    <row r="22" spans="1:7" ht="12.75" customHeight="1" x14ac:dyDescent="0.25">
      <c r="A22" s="3"/>
      <c r="B22" s="39" t="s">
        <v>95</v>
      </c>
      <c r="C22" s="17" t="s">
        <v>28</v>
      </c>
      <c r="D22" s="46">
        <v>4</v>
      </c>
      <c r="E22" s="17" t="s">
        <v>102</v>
      </c>
      <c r="F22" s="41">
        <v>30000</v>
      </c>
      <c r="G22" s="41">
        <f t="shared" ref="G22:G27" si="0">(D22*F22)</f>
        <v>120000</v>
      </c>
    </row>
    <row r="23" spans="1:7" ht="12.75" customHeight="1" x14ac:dyDescent="0.25">
      <c r="A23" s="3"/>
      <c r="B23" s="39" t="s">
        <v>96</v>
      </c>
      <c r="C23" s="17" t="s">
        <v>28</v>
      </c>
      <c r="D23" s="46">
        <v>10</v>
      </c>
      <c r="E23" s="17" t="s">
        <v>103</v>
      </c>
      <c r="F23" s="41">
        <v>30000</v>
      </c>
      <c r="G23" s="41">
        <f t="shared" si="0"/>
        <v>300000</v>
      </c>
    </row>
    <row r="24" spans="1:7" ht="12.75" customHeight="1" x14ac:dyDescent="0.25">
      <c r="A24" s="3"/>
      <c r="B24" s="39" t="s">
        <v>97</v>
      </c>
      <c r="C24" s="17" t="s">
        <v>28</v>
      </c>
      <c r="D24" s="46">
        <v>4</v>
      </c>
      <c r="E24" s="17" t="s">
        <v>103</v>
      </c>
      <c r="F24" s="41">
        <v>30000</v>
      </c>
      <c r="G24" s="41">
        <f t="shared" si="0"/>
        <v>120000</v>
      </c>
    </row>
    <row r="25" spans="1:7" ht="12.75" customHeight="1" x14ac:dyDescent="0.25">
      <c r="A25" s="3"/>
      <c r="B25" s="39" t="s">
        <v>98</v>
      </c>
      <c r="C25" s="17" t="s">
        <v>28</v>
      </c>
      <c r="D25" s="46">
        <v>3</v>
      </c>
      <c r="E25" s="17" t="s">
        <v>104</v>
      </c>
      <c r="F25" s="41">
        <v>30000</v>
      </c>
      <c r="G25" s="41">
        <f t="shared" si="0"/>
        <v>90000</v>
      </c>
    </row>
    <row r="26" spans="1:7" ht="12.75" customHeight="1" x14ac:dyDescent="0.25">
      <c r="A26" s="3"/>
      <c r="B26" s="39" t="s">
        <v>99</v>
      </c>
      <c r="C26" s="17" t="s">
        <v>28</v>
      </c>
      <c r="D26" s="46">
        <v>5</v>
      </c>
      <c r="E26" s="17" t="s">
        <v>105</v>
      </c>
      <c r="F26" s="41">
        <v>30000</v>
      </c>
      <c r="G26" s="41">
        <f t="shared" si="0"/>
        <v>150000</v>
      </c>
    </row>
    <row r="27" spans="1:7" ht="15" x14ac:dyDescent="0.25">
      <c r="A27" s="3"/>
      <c r="B27" s="39" t="s">
        <v>100</v>
      </c>
      <c r="C27" s="17" t="s">
        <v>34</v>
      </c>
      <c r="D27" s="46">
        <v>60</v>
      </c>
      <c r="E27" s="17" t="s">
        <v>106</v>
      </c>
      <c r="F27" s="41">
        <v>30000</v>
      </c>
      <c r="G27" s="41">
        <f t="shared" si="0"/>
        <v>1800000</v>
      </c>
    </row>
    <row r="28" spans="1:7" ht="12.75" customHeight="1" x14ac:dyDescent="0.25">
      <c r="A28" s="3"/>
      <c r="B28" s="45" t="s">
        <v>29</v>
      </c>
      <c r="C28" s="47"/>
      <c r="D28" s="47"/>
      <c r="E28" s="47"/>
      <c r="F28" s="48"/>
      <c r="G28" s="49">
        <f>SUM(G21:G27)</f>
        <v>2640000</v>
      </c>
    </row>
    <row r="29" spans="1:7" ht="12" customHeight="1" x14ac:dyDescent="0.25">
      <c r="A29" s="3"/>
      <c r="B29" s="18"/>
      <c r="C29" s="18"/>
      <c r="D29" s="18"/>
      <c r="E29" s="18"/>
      <c r="F29" s="21"/>
      <c r="G29" s="21"/>
    </row>
    <row r="30" spans="1:7" ht="12" customHeight="1" x14ac:dyDescent="0.25">
      <c r="A30" s="3"/>
      <c r="B30" s="43" t="s">
        <v>30</v>
      </c>
      <c r="C30" s="20"/>
      <c r="D30" s="20"/>
      <c r="E30" s="20"/>
      <c r="F30" s="19"/>
      <c r="G30" s="19"/>
    </row>
    <row r="31" spans="1:7" ht="24" customHeight="1" x14ac:dyDescent="0.25">
      <c r="A31" s="3"/>
      <c r="B31" s="50" t="s">
        <v>22</v>
      </c>
      <c r="C31" s="44" t="s">
        <v>23</v>
      </c>
      <c r="D31" s="44" t="s">
        <v>24</v>
      </c>
      <c r="E31" s="50" t="s">
        <v>25</v>
      </c>
      <c r="F31" s="44" t="s">
        <v>26</v>
      </c>
      <c r="G31" s="50" t="s">
        <v>27</v>
      </c>
    </row>
    <row r="32" spans="1:7" ht="12" customHeight="1" x14ac:dyDescent="0.25">
      <c r="A32" s="3"/>
      <c r="B32" s="51" t="s">
        <v>91</v>
      </c>
      <c r="C32" s="52"/>
      <c r="D32" s="52"/>
      <c r="E32" s="52"/>
      <c r="F32" s="51"/>
      <c r="G32" s="51"/>
    </row>
    <row r="33" spans="1:11" ht="12" customHeight="1" x14ac:dyDescent="0.25">
      <c r="A33" s="3"/>
      <c r="B33" s="45" t="s">
        <v>31</v>
      </c>
      <c r="C33" s="47"/>
      <c r="D33" s="47"/>
      <c r="E33" s="47"/>
      <c r="F33" s="48"/>
      <c r="G33" s="48"/>
    </row>
    <row r="34" spans="1:11" ht="12" customHeight="1" x14ac:dyDescent="0.25">
      <c r="A34" s="3"/>
      <c r="B34" s="18"/>
      <c r="C34" s="18"/>
      <c r="D34" s="18"/>
      <c r="E34" s="18"/>
      <c r="F34" s="21"/>
      <c r="G34" s="21"/>
    </row>
    <row r="35" spans="1:11" ht="12" customHeight="1" x14ac:dyDescent="0.25">
      <c r="A35" s="3"/>
      <c r="B35" s="43" t="s">
        <v>32</v>
      </c>
      <c r="C35" s="20"/>
      <c r="D35" s="20"/>
      <c r="E35" s="20"/>
      <c r="F35" s="19"/>
      <c r="G35" s="19"/>
    </row>
    <row r="36" spans="1:11" ht="24" customHeight="1" x14ac:dyDescent="0.25">
      <c r="A36" s="3"/>
      <c r="B36" s="50" t="s">
        <v>22</v>
      </c>
      <c r="C36" s="50" t="s">
        <v>23</v>
      </c>
      <c r="D36" s="50" t="s">
        <v>24</v>
      </c>
      <c r="E36" s="50" t="s">
        <v>25</v>
      </c>
      <c r="F36" s="44" t="s">
        <v>26</v>
      </c>
      <c r="G36" s="50" t="s">
        <v>27</v>
      </c>
    </row>
    <row r="37" spans="1:11" ht="12.75" customHeight="1" x14ac:dyDescent="0.25">
      <c r="A37" s="3"/>
      <c r="B37" s="53" t="s">
        <v>107</v>
      </c>
      <c r="C37" s="17" t="s">
        <v>34</v>
      </c>
      <c r="D37" s="46">
        <v>0.75</v>
      </c>
      <c r="E37" s="17" t="s">
        <v>109</v>
      </c>
      <c r="F37" s="41">
        <v>195000</v>
      </c>
      <c r="G37" s="41">
        <f t="shared" ref="G37:G38" si="1">(D37*F37)</f>
        <v>146250</v>
      </c>
    </row>
    <row r="38" spans="1:11" ht="12.75" customHeight="1" x14ac:dyDescent="0.25">
      <c r="A38" s="3"/>
      <c r="B38" s="39" t="s">
        <v>108</v>
      </c>
      <c r="C38" s="17" t="s">
        <v>34</v>
      </c>
      <c r="D38" s="46">
        <v>0.5</v>
      </c>
      <c r="E38" s="17" t="s">
        <v>110</v>
      </c>
      <c r="F38" s="41">
        <v>195000</v>
      </c>
      <c r="G38" s="41">
        <f t="shared" si="1"/>
        <v>97500</v>
      </c>
    </row>
    <row r="39" spans="1:11" ht="12.75" customHeight="1" x14ac:dyDescent="0.25">
      <c r="A39" s="3"/>
      <c r="B39" s="45" t="s">
        <v>35</v>
      </c>
      <c r="C39" s="47"/>
      <c r="D39" s="47"/>
      <c r="E39" s="47"/>
      <c r="F39" s="48"/>
      <c r="G39" s="49">
        <f>SUM(G37:G38)</f>
        <v>243750</v>
      </c>
    </row>
    <row r="40" spans="1:11" ht="12" customHeight="1" x14ac:dyDescent="0.25">
      <c r="A40" s="3"/>
      <c r="B40" s="18"/>
      <c r="C40" s="18"/>
      <c r="D40" s="18"/>
      <c r="E40" s="18"/>
      <c r="F40" s="21"/>
      <c r="G40" s="21"/>
    </row>
    <row r="41" spans="1:11" ht="12" customHeight="1" x14ac:dyDescent="0.25">
      <c r="A41" s="3"/>
      <c r="B41" s="43" t="s">
        <v>36</v>
      </c>
      <c r="C41" s="20"/>
      <c r="D41" s="20"/>
      <c r="E41" s="20"/>
      <c r="F41" s="19"/>
      <c r="G41" s="19"/>
    </row>
    <row r="42" spans="1:11" ht="24" customHeight="1" x14ac:dyDescent="0.25">
      <c r="A42" s="3"/>
      <c r="B42" s="44" t="s">
        <v>37</v>
      </c>
      <c r="C42" s="44" t="s">
        <v>38</v>
      </c>
      <c r="D42" s="44" t="s">
        <v>39</v>
      </c>
      <c r="E42" s="44" t="s">
        <v>25</v>
      </c>
      <c r="F42" s="44" t="s">
        <v>26</v>
      </c>
      <c r="G42" s="44" t="s">
        <v>27</v>
      </c>
      <c r="K42" s="2"/>
    </row>
    <row r="43" spans="1:11" ht="12.75" customHeight="1" x14ac:dyDescent="0.25">
      <c r="A43" s="3"/>
      <c r="B43" s="4" t="s">
        <v>40</v>
      </c>
      <c r="C43" s="54"/>
      <c r="D43" s="54"/>
      <c r="E43" s="54"/>
      <c r="F43" s="54"/>
      <c r="G43" s="54"/>
      <c r="K43" s="2"/>
    </row>
    <row r="44" spans="1:11" ht="12.75" customHeight="1" x14ac:dyDescent="0.25">
      <c r="A44" s="3"/>
      <c r="B44" s="5" t="s">
        <v>111</v>
      </c>
      <c r="C44" s="6" t="s">
        <v>41</v>
      </c>
      <c r="D44" s="7">
        <v>200</v>
      </c>
      <c r="E44" s="6" t="s">
        <v>125</v>
      </c>
      <c r="F44" s="8">
        <v>1390</v>
      </c>
      <c r="G44" s="8">
        <f>(D44*F44)</f>
        <v>278000</v>
      </c>
    </row>
    <row r="45" spans="1:11" ht="12.75" customHeight="1" x14ac:dyDescent="0.25">
      <c r="A45" s="3"/>
      <c r="B45" s="9" t="s">
        <v>112</v>
      </c>
      <c r="C45" s="6" t="s">
        <v>41</v>
      </c>
      <c r="D45" s="10">
        <v>200</v>
      </c>
      <c r="E45" s="11" t="s">
        <v>126</v>
      </c>
      <c r="F45" s="8">
        <v>1880</v>
      </c>
      <c r="G45" s="8">
        <f t="shared" ref="G45:G62" si="2">(D45*F45)</f>
        <v>376000</v>
      </c>
    </row>
    <row r="46" spans="1:11" ht="12.75" customHeight="1" x14ac:dyDescent="0.25">
      <c r="A46" s="3"/>
      <c r="B46" s="5" t="s">
        <v>113</v>
      </c>
      <c r="C46" s="6" t="s">
        <v>41</v>
      </c>
      <c r="D46" s="7">
        <v>50</v>
      </c>
      <c r="E46" s="6" t="s">
        <v>127</v>
      </c>
      <c r="F46" s="8">
        <v>1340</v>
      </c>
      <c r="G46" s="8">
        <f t="shared" si="2"/>
        <v>67000</v>
      </c>
    </row>
    <row r="47" spans="1:11" ht="12.75" customHeight="1" x14ac:dyDescent="0.25">
      <c r="A47" s="3"/>
      <c r="B47" s="5" t="s">
        <v>114</v>
      </c>
      <c r="C47" s="6" t="s">
        <v>41</v>
      </c>
      <c r="D47" s="7">
        <v>55</v>
      </c>
      <c r="E47" s="6" t="s">
        <v>128</v>
      </c>
      <c r="F47" s="8">
        <v>675</v>
      </c>
      <c r="G47" s="8">
        <f t="shared" si="2"/>
        <v>37125</v>
      </c>
    </row>
    <row r="48" spans="1:11" ht="12.75" customHeight="1" x14ac:dyDescent="0.25">
      <c r="A48" s="3"/>
      <c r="B48" s="4" t="s">
        <v>42</v>
      </c>
      <c r="C48" s="6"/>
      <c r="D48" s="7"/>
      <c r="E48" s="6"/>
      <c r="F48" s="8"/>
      <c r="G48" s="8">
        <f t="shared" si="2"/>
        <v>0</v>
      </c>
    </row>
    <row r="49" spans="1:7" ht="12.75" customHeight="1" x14ac:dyDescent="0.25">
      <c r="A49" s="3"/>
      <c r="B49" s="5" t="s">
        <v>115</v>
      </c>
      <c r="C49" s="11" t="s">
        <v>41</v>
      </c>
      <c r="D49" s="10">
        <v>50</v>
      </c>
      <c r="E49" s="11" t="s">
        <v>129</v>
      </c>
      <c r="F49" s="8">
        <v>7700</v>
      </c>
      <c r="G49" s="8">
        <f t="shared" si="2"/>
        <v>385000</v>
      </c>
    </row>
    <row r="50" spans="1:7" ht="12.75" customHeight="1" x14ac:dyDescent="0.25">
      <c r="A50" s="3"/>
      <c r="B50" s="5" t="s">
        <v>116</v>
      </c>
      <c r="C50" s="11" t="s">
        <v>43</v>
      </c>
      <c r="D50" s="10">
        <v>50</v>
      </c>
      <c r="E50" s="11" t="s">
        <v>130</v>
      </c>
      <c r="F50" s="8">
        <v>8200</v>
      </c>
      <c r="G50" s="8">
        <f t="shared" si="2"/>
        <v>410000</v>
      </c>
    </row>
    <row r="51" spans="1:7" ht="12.75" customHeight="1" x14ac:dyDescent="0.25">
      <c r="A51" s="3"/>
      <c r="B51" s="5" t="s">
        <v>117</v>
      </c>
      <c r="C51" s="11" t="s">
        <v>44</v>
      </c>
      <c r="D51" s="7">
        <v>1.2</v>
      </c>
      <c r="E51" s="6" t="s">
        <v>131</v>
      </c>
      <c r="F51" s="8">
        <v>7700</v>
      </c>
      <c r="G51" s="8">
        <f t="shared" si="2"/>
        <v>9240</v>
      </c>
    </row>
    <row r="52" spans="1:7" ht="12.75" customHeight="1" x14ac:dyDescent="0.25">
      <c r="A52" s="3"/>
      <c r="B52" s="4" t="s">
        <v>45</v>
      </c>
      <c r="C52" s="6"/>
      <c r="D52" s="7"/>
      <c r="E52" s="9"/>
      <c r="F52" s="8"/>
      <c r="G52" s="8">
        <f t="shared" si="2"/>
        <v>0</v>
      </c>
    </row>
    <row r="53" spans="1:7" ht="12.75" customHeight="1" x14ac:dyDescent="0.25">
      <c r="A53" s="3"/>
      <c r="B53" s="5" t="s">
        <v>118</v>
      </c>
      <c r="C53" s="11" t="s">
        <v>44</v>
      </c>
      <c r="D53" s="7">
        <v>2.5</v>
      </c>
      <c r="E53" s="6" t="s">
        <v>132</v>
      </c>
      <c r="F53" s="8">
        <v>7000</v>
      </c>
      <c r="G53" s="8">
        <f t="shared" si="2"/>
        <v>17500</v>
      </c>
    </row>
    <row r="54" spans="1:7" ht="12.75" customHeight="1" x14ac:dyDescent="0.25">
      <c r="A54" s="3"/>
      <c r="B54" s="4" t="s">
        <v>46</v>
      </c>
      <c r="C54" s="11"/>
      <c r="D54" s="10"/>
      <c r="E54" s="6"/>
      <c r="F54" s="8"/>
      <c r="G54" s="8">
        <f t="shared" si="2"/>
        <v>0</v>
      </c>
    </row>
    <row r="55" spans="1:7" ht="12.75" customHeight="1" x14ac:dyDescent="0.25">
      <c r="A55" s="3"/>
      <c r="B55" s="5" t="s">
        <v>119</v>
      </c>
      <c r="C55" s="11" t="s">
        <v>44</v>
      </c>
      <c r="D55" s="10">
        <v>1</v>
      </c>
      <c r="E55" s="6" t="s">
        <v>131</v>
      </c>
      <c r="F55" s="8">
        <v>13100</v>
      </c>
      <c r="G55" s="8">
        <f t="shared" si="2"/>
        <v>13100</v>
      </c>
    </row>
    <row r="56" spans="1:7" ht="12.75" customHeight="1" x14ac:dyDescent="0.25">
      <c r="A56" s="3"/>
      <c r="B56" s="4" t="s">
        <v>47</v>
      </c>
      <c r="C56" s="11"/>
      <c r="D56" s="10"/>
      <c r="E56" s="11"/>
      <c r="F56" s="8"/>
      <c r="G56" s="8">
        <f t="shared" si="2"/>
        <v>0</v>
      </c>
    </row>
    <row r="57" spans="1:7" ht="12.75" customHeight="1" x14ac:dyDescent="0.25">
      <c r="A57" s="3"/>
      <c r="B57" s="5" t="s">
        <v>120</v>
      </c>
      <c r="C57" s="11" t="s">
        <v>44</v>
      </c>
      <c r="D57" s="10">
        <v>4</v>
      </c>
      <c r="E57" s="11" t="s">
        <v>133</v>
      </c>
      <c r="F57" s="8">
        <v>9000</v>
      </c>
      <c r="G57" s="8">
        <f t="shared" si="2"/>
        <v>36000</v>
      </c>
    </row>
    <row r="58" spans="1:7" ht="12.75" customHeight="1" x14ac:dyDescent="0.25">
      <c r="A58" s="3"/>
      <c r="B58" s="5" t="s">
        <v>121</v>
      </c>
      <c r="C58" s="11" t="s">
        <v>41</v>
      </c>
      <c r="D58" s="10">
        <v>2</v>
      </c>
      <c r="E58" s="11" t="s">
        <v>134</v>
      </c>
      <c r="F58" s="8">
        <v>3600</v>
      </c>
      <c r="G58" s="8">
        <f t="shared" si="2"/>
        <v>7200</v>
      </c>
    </row>
    <row r="59" spans="1:7" ht="12.75" customHeight="1" x14ac:dyDescent="0.25">
      <c r="A59" s="3"/>
      <c r="B59" s="5" t="s">
        <v>122</v>
      </c>
      <c r="C59" s="11" t="s">
        <v>44</v>
      </c>
      <c r="D59" s="10">
        <v>4</v>
      </c>
      <c r="E59" s="11" t="s">
        <v>135</v>
      </c>
      <c r="F59" s="8">
        <v>2300</v>
      </c>
      <c r="G59" s="8">
        <f t="shared" si="2"/>
        <v>9200</v>
      </c>
    </row>
    <row r="60" spans="1:7" ht="12.75" customHeight="1" x14ac:dyDescent="0.25">
      <c r="A60" s="3"/>
      <c r="B60" s="4" t="s">
        <v>48</v>
      </c>
      <c r="C60" s="11"/>
      <c r="D60" s="10"/>
      <c r="E60" s="11" t="s">
        <v>136</v>
      </c>
      <c r="F60" s="8"/>
      <c r="G60" s="8">
        <f t="shared" si="2"/>
        <v>0</v>
      </c>
    </row>
    <row r="61" spans="1:7" ht="12.75" customHeight="1" x14ac:dyDescent="0.25">
      <c r="A61" s="3"/>
      <c r="B61" s="5" t="s">
        <v>123</v>
      </c>
      <c r="C61" s="11" t="s">
        <v>44</v>
      </c>
      <c r="D61" s="10">
        <v>6</v>
      </c>
      <c r="E61" s="11" t="s">
        <v>137</v>
      </c>
      <c r="F61" s="8">
        <v>15400</v>
      </c>
      <c r="G61" s="8">
        <f t="shared" si="2"/>
        <v>92400</v>
      </c>
    </row>
    <row r="62" spans="1:7" ht="12.75" customHeight="1" x14ac:dyDescent="0.25">
      <c r="A62" s="3"/>
      <c r="B62" s="5" t="s">
        <v>124</v>
      </c>
      <c r="C62" s="11" t="s">
        <v>44</v>
      </c>
      <c r="D62" s="7">
        <v>4</v>
      </c>
      <c r="E62" s="6" t="s">
        <v>49</v>
      </c>
      <c r="F62" s="8">
        <v>21000</v>
      </c>
      <c r="G62" s="8">
        <f t="shared" si="2"/>
        <v>84000</v>
      </c>
    </row>
    <row r="63" spans="1:7" ht="13.5" customHeight="1" x14ac:dyDescent="0.25">
      <c r="A63" s="3"/>
      <c r="B63" s="45" t="s">
        <v>50</v>
      </c>
      <c r="C63" s="47"/>
      <c r="D63" s="47"/>
      <c r="E63" s="47"/>
      <c r="F63" s="48"/>
      <c r="G63" s="49">
        <f>SUM(G43:G62)</f>
        <v>1821765</v>
      </c>
    </row>
    <row r="64" spans="1:7" ht="12" customHeight="1" x14ac:dyDescent="0.25">
      <c r="A64" s="3"/>
      <c r="B64" s="18"/>
      <c r="C64" s="18"/>
      <c r="D64" s="18"/>
      <c r="E64" s="23"/>
      <c r="F64" s="21"/>
      <c r="G64" s="21"/>
    </row>
    <row r="65" spans="1:255" ht="12" customHeight="1" x14ac:dyDescent="0.25">
      <c r="A65" s="3"/>
      <c r="B65" s="43" t="s">
        <v>51</v>
      </c>
      <c r="C65" s="20"/>
      <c r="D65" s="20"/>
      <c r="E65" s="20"/>
      <c r="F65" s="19"/>
      <c r="G65" s="19"/>
    </row>
    <row r="66" spans="1:255" ht="24" customHeight="1" x14ac:dyDescent="0.25">
      <c r="A66" s="3"/>
      <c r="B66" s="50" t="s">
        <v>52</v>
      </c>
      <c r="C66" s="44" t="s">
        <v>38</v>
      </c>
      <c r="D66" s="44" t="s">
        <v>39</v>
      </c>
      <c r="E66" s="50" t="s">
        <v>25</v>
      </c>
      <c r="F66" s="44" t="s">
        <v>26</v>
      </c>
      <c r="G66" s="50" t="s">
        <v>27</v>
      </c>
    </row>
    <row r="67" spans="1:255" ht="12.75" customHeight="1" x14ac:dyDescent="0.25">
      <c r="A67" s="3"/>
      <c r="B67" s="16" t="s">
        <v>53</v>
      </c>
      <c r="C67" s="6" t="s">
        <v>54</v>
      </c>
      <c r="D67" s="8">
        <v>10</v>
      </c>
      <c r="E67" s="17" t="s">
        <v>55</v>
      </c>
      <c r="F67" s="8">
        <v>20000</v>
      </c>
      <c r="G67" s="8">
        <f>D67*F67</f>
        <v>200000</v>
      </c>
    </row>
    <row r="68" spans="1:255" ht="12.75" customHeight="1" x14ac:dyDescent="0.25">
      <c r="A68" s="3"/>
      <c r="B68" s="16" t="s">
        <v>56</v>
      </c>
      <c r="C68" s="6" t="s">
        <v>57</v>
      </c>
      <c r="D68" s="8">
        <v>3</v>
      </c>
      <c r="E68" s="17" t="s">
        <v>58</v>
      </c>
      <c r="F68" s="8">
        <v>2125</v>
      </c>
      <c r="G68" s="8">
        <f>D68*F68</f>
        <v>6375</v>
      </c>
    </row>
    <row r="69" spans="1:255" ht="12.75" customHeight="1" x14ac:dyDescent="0.25">
      <c r="A69" s="3"/>
      <c r="B69" s="16" t="s">
        <v>59</v>
      </c>
      <c r="C69" s="6" t="s">
        <v>44</v>
      </c>
      <c r="D69" s="8">
        <v>3</v>
      </c>
      <c r="E69" s="17" t="s">
        <v>60</v>
      </c>
      <c r="F69" s="8">
        <v>4600</v>
      </c>
      <c r="G69" s="8">
        <f t="shared" ref="G69:G70" si="3">D69*F69</f>
        <v>13800</v>
      </c>
    </row>
    <row r="70" spans="1:255" ht="12.75" customHeight="1" x14ac:dyDescent="0.25">
      <c r="A70" s="3"/>
      <c r="B70" s="16" t="s">
        <v>33</v>
      </c>
      <c r="C70" s="6" t="s">
        <v>54</v>
      </c>
      <c r="D70" s="8">
        <v>80</v>
      </c>
      <c r="E70" s="17" t="s">
        <v>61</v>
      </c>
      <c r="F70" s="8">
        <v>100</v>
      </c>
      <c r="G70" s="8">
        <f t="shared" si="3"/>
        <v>8000</v>
      </c>
    </row>
    <row r="71" spans="1:255" ht="12.75" customHeight="1" x14ac:dyDescent="0.25">
      <c r="A71" s="3"/>
      <c r="B71" s="16" t="s">
        <v>62</v>
      </c>
      <c r="C71" s="6" t="s">
        <v>63</v>
      </c>
      <c r="D71" s="8">
        <v>1</v>
      </c>
      <c r="E71" s="17" t="s">
        <v>64</v>
      </c>
      <c r="F71" s="8">
        <v>40000</v>
      </c>
      <c r="G71" s="8">
        <f t="shared" ref="G71" si="4">(D71*F71)</f>
        <v>40000</v>
      </c>
    </row>
    <row r="72" spans="1:255" ht="13.5" customHeight="1" x14ac:dyDescent="0.25">
      <c r="A72" s="3"/>
      <c r="B72" s="57" t="s">
        <v>65</v>
      </c>
      <c r="C72" s="56"/>
      <c r="D72" s="56"/>
      <c r="E72" s="56"/>
      <c r="F72" s="55"/>
      <c r="G72" s="58">
        <f>SUM(G67:G71)</f>
        <v>268175</v>
      </c>
    </row>
    <row r="73" spans="1:255" ht="12" customHeight="1" x14ac:dyDescent="0.25">
      <c r="A73" s="3"/>
      <c r="B73" s="18"/>
      <c r="C73" s="18"/>
      <c r="D73" s="18"/>
      <c r="E73" s="18"/>
      <c r="F73" s="21"/>
      <c r="G73" s="21"/>
    </row>
    <row r="74" spans="1:255" ht="12" customHeight="1" x14ac:dyDescent="0.25">
      <c r="A74" s="3"/>
      <c r="B74" s="59" t="s">
        <v>66</v>
      </c>
      <c r="C74" s="60"/>
      <c r="D74" s="60"/>
      <c r="E74" s="60"/>
      <c r="F74" s="60"/>
      <c r="G74" s="61">
        <f>G28+G39+G63+G72</f>
        <v>4973690</v>
      </c>
    </row>
    <row r="75" spans="1:255" ht="12" customHeight="1" x14ac:dyDescent="0.25">
      <c r="A75" s="3"/>
      <c r="B75" s="62" t="s">
        <v>67</v>
      </c>
      <c r="C75" s="25"/>
      <c r="D75" s="25"/>
      <c r="E75" s="25"/>
      <c r="F75" s="25"/>
      <c r="G75" s="63">
        <f>G74*0.05</f>
        <v>248684.5</v>
      </c>
    </row>
    <row r="76" spans="1:255" ht="12" customHeight="1" x14ac:dyDescent="0.25">
      <c r="A76" s="3"/>
      <c r="B76" s="64" t="s">
        <v>68</v>
      </c>
      <c r="C76" s="24"/>
      <c r="D76" s="24"/>
      <c r="E76" s="24"/>
      <c r="F76" s="24"/>
      <c r="G76" s="65">
        <f>G75+G74</f>
        <v>5222374.5</v>
      </c>
    </row>
    <row r="77" spans="1:255" ht="12" customHeight="1" x14ac:dyDescent="0.25">
      <c r="A77" s="3"/>
      <c r="B77" s="62" t="s">
        <v>69</v>
      </c>
      <c r="C77" s="25"/>
      <c r="D77" s="25"/>
      <c r="E77" s="25"/>
      <c r="F77" s="25"/>
      <c r="G77" s="63">
        <f>G12</f>
        <v>6300000</v>
      </c>
    </row>
    <row r="78" spans="1:255" ht="12" customHeight="1" x14ac:dyDescent="0.25">
      <c r="A78" s="3"/>
      <c r="B78" s="66" t="s">
        <v>70</v>
      </c>
      <c r="C78" s="67"/>
      <c r="D78" s="67"/>
      <c r="E78" s="67"/>
      <c r="F78" s="67"/>
      <c r="G78" s="68">
        <f>G77-G76</f>
        <v>1077625.5</v>
      </c>
    </row>
    <row r="79" spans="1:255" s="74" customFormat="1" ht="12" customHeight="1" x14ac:dyDescent="0.15">
      <c r="A79" s="27"/>
      <c r="B79" s="28" t="s">
        <v>92</v>
      </c>
      <c r="C79" s="26"/>
      <c r="D79" s="26"/>
      <c r="E79" s="26"/>
      <c r="F79" s="26"/>
      <c r="G79" s="69"/>
      <c r="H79" s="72"/>
      <c r="I79" s="72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  <c r="IT79" s="73"/>
      <c r="IU79" s="73"/>
    </row>
    <row r="80" spans="1:255" s="74" customFormat="1" ht="12.75" customHeight="1" thickBot="1" x14ac:dyDescent="0.2">
      <c r="A80" s="27"/>
      <c r="B80" s="29"/>
      <c r="C80" s="26"/>
      <c r="D80" s="26"/>
      <c r="E80" s="26"/>
      <c r="F80" s="26"/>
      <c r="G80" s="69"/>
      <c r="H80" s="72"/>
      <c r="I80" s="72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  <c r="IT80" s="73"/>
      <c r="IU80" s="73"/>
    </row>
    <row r="81" spans="1:255" s="74" customFormat="1" ht="12" customHeight="1" x14ac:dyDescent="0.15">
      <c r="A81" s="27"/>
      <c r="B81" s="75" t="s">
        <v>90</v>
      </c>
      <c r="C81" s="76"/>
      <c r="D81" s="76"/>
      <c r="E81" s="77"/>
      <c r="F81" s="27"/>
      <c r="G81" s="69"/>
      <c r="H81" s="72"/>
      <c r="I81" s="72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  <c r="IT81" s="73"/>
      <c r="IU81" s="73"/>
    </row>
    <row r="82" spans="1:255" s="74" customFormat="1" ht="12" customHeight="1" x14ac:dyDescent="0.15">
      <c r="A82" s="27"/>
      <c r="B82" s="78" t="s">
        <v>71</v>
      </c>
      <c r="C82" s="27"/>
      <c r="D82" s="27"/>
      <c r="E82" s="79"/>
      <c r="F82" s="27"/>
      <c r="G82" s="69"/>
      <c r="H82" s="72"/>
      <c r="I82" s="72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  <c r="IT82" s="73"/>
      <c r="IU82" s="73"/>
    </row>
    <row r="83" spans="1:255" s="74" customFormat="1" ht="12" customHeight="1" x14ac:dyDescent="0.15">
      <c r="A83" s="27"/>
      <c r="B83" s="78" t="s">
        <v>72</v>
      </c>
      <c r="C83" s="27"/>
      <c r="D83" s="27"/>
      <c r="E83" s="79"/>
      <c r="F83" s="27"/>
      <c r="G83" s="69"/>
      <c r="H83" s="72"/>
      <c r="I83" s="72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  <c r="IT83" s="73"/>
      <c r="IU83" s="73"/>
    </row>
    <row r="84" spans="1:255" s="74" customFormat="1" ht="12" customHeight="1" x14ac:dyDescent="0.15">
      <c r="A84" s="27"/>
      <c r="B84" s="78" t="s">
        <v>73</v>
      </c>
      <c r="C84" s="27"/>
      <c r="D84" s="27"/>
      <c r="E84" s="79"/>
      <c r="F84" s="27"/>
      <c r="G84" s="69"/>
      <c r="H84" s="72"/>
      <c r="I84" s="72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  <c r="IT84" s="73"/>
      <c r="IU84" s="73"/>
    </row>
    <row r="85" spans="1:255" s="74" customFormat="1" ht="12" customHeight="1" x14ac:dyDescent="0.15">
      <c r="A85" s="27"/>
      <c r="B85" s="78" t="s">
        <v>74</v>
      </c>
      <c r="C85" s="27"/>
      <c r="D85" s="27"/>
      <c r="E85" s="79"/>
      <c r="F85" s="27"/>
      <c r="G85" s="69"/>
      <c r="H85" s="72"/>
      <c r="I85" s="72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  <c r="IT85" s="73"/>
      <c r="IU85" s="73"/>
    </row>
    <row r="86" spans="1:255" s="74" customFormat="1" ht="12" customHeight="1" x14ac:dyDescent="0.15">
      <c r="A86" s="27"/>
      <c r="B86" s="78" t="s">
        <v>75</v>
      </c>
      <c r="C86" s="27"/>
      <c r="D86" s="27"/>
      <c r="E86" s="79"/>
      <c r="F86" s="27"/>
      <c r="G86" s="69"/>
      <c r="H86" s="72"/>
      <c r="I86" s="72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  <c r="IT86" s="73"/>
      <c r="IU86" s="73"/>
    </row>
    <row r="87" spans="1:255" s="74" customFormat="1" ht="12.75" customHeight="1" thickBot="1" x14ac:dyDescent="0.2">
      <c r="A87" s="27"/>
      <c r="B87" s="80" t="s">
        <v>76</v>
      </c>
      <c r="C87" s="81"/>
      <c r="D87" s="81"/>
      <c r="E87" s="82"/>
      <c r="F87" s="27"/>
      <c r="G87" s="69"/>
      <c r="H87" s="72"/>
      <c r="I87" s="72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/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M87" s="73"/>
      <c r="GN87" s="73"/>
      <c r="GO87" s="73"/>
      <c r="GP87" s="73"/>
      <c r="GQ87" s="73"/>
      <c r="GR87" s="73"/>
      <c r="GS87" s="73"/>
      <c r="GT87" s="73"/>
      <c r="GU87" s="73"/>
      <c r="GV87" s="73"/>
      <c r="GW87" s="73"/>
      <c r="GX87" s="73"/>
      <c r="GY87" s="73"/>
      <c r="GZ87" s="73"/>
      <c r="HA87" s="73"/>
      <c r="HB87" s="73"/>
      <c r="HC87" s="73"/>
      <c r="HD87" s="73"/>
      <c r="HE87" s="73"/>
      <c r="HF87" s="73"/>
      <c r="HG87" s="73"/>
      <c r="HH87" s="73"/>
      <c r="HI87" s="73"/>
      <c r="HJ87" s="73"/>
      <c r="HK87" s="73"/>
      <c r="HL87" s="73"/>
      <c r="HM87" s="73"/>
      <c r="HN87" s="73"/>
      <c r="HO87" s="73"/>
      <c r="HP87" s="73"/>
      <c r="HQ87" s="73"/>
      <c r="HR87" s="73"/>
      <c r="HS87" s="73"/>
      <c r="HT87" s="73"/>
      <c r="HU87" s="73"/>
      <c r="HV87" s="73"/>
      <c r="HW87" s="73"/>
      <c r="HX87" s="73"/>
      <c r="HY87" s="73"/>
      <c r="HZ87" s="73"/>
      <c r="IA87" s="73"/>
      <c r="IB87" s="73"/>
      <c r="IC87" s="73"/>
      <c r="ID87" s="73"/>
      <c r="IE87" s="73"/>
      <c r="IF87" s="73"/>
      <c r="IG87" s="73"/>
      <c r="IH87" s="73"/>
      <c r="II87" s="73"/>
      <c r="IJ87" s="73"/>
      <c r="IK87" s="73"/>
      <c r="IL87" s="73"/>
      <c r="IM87" s="73"/>
      <c r="IN87" s="73"/>
      <c r="IO87" s="73"/>
      <c r="IP87" s="73"/>
      <c r="IQ87" s="73"/>
      <c r="IR87" s="73"/>
      <c r="IS87" s="73"/>
      <c r="IT87" s="73"/>
      <c r="IU87" s="73"/>
    </row>
    <row r="88" spans="1:255" s="74" customFormat="1" ht="12.75" customHeight="1" x14ac:dyDescent="0.15">
      <c r="A88" s="27"/>
      <c r="B88" s="29"/>
      <c r="C88" s="27"/>
      <c r="D88" s="27"/>
      <c r="E88" s="27"/>
      <c r="F88" s="27"/>
      <c r="G88" s="69"/>
      <c r="H88" s="72"/>
      <c r="I88" s="72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3"/>
      <c r="GQ88" s="73"/>
      <c r="GR88" s="73"/>
      <c r="GS88" s="73"/>
      <c r="GT88" s="73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3"/>
      <c r="HF88" s="73"/>
      <c r="HG88" s="73"/>
      <c r="HH88" s="73"/>
      <c r="HI88" s="73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3"/>
      <c r="HU88" s="73"/>
      <c r="HV88" s="73"/>
      <c r="HW88" s="73"/>
      <c r="HX88" s="73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3"/>
      <c r="IJ88" s="73"/>
      <c r="IK88" s="73"/>
      <c r="IL88" s="73"/>
      <c r="IM88" s="73"/>
      <c r="IN88" s="73"/>
      <c r="IO88" s="73"/>
      <c r="IP88" s="73"/>
      <c r="IQ88" s="73"/>
      <c r="IR88" s="73"/>
      <c r="IS88" s="73"/>
      <c r="IT88" s="73"/>
      <c r="IU88" s="73"/>
    </row>
    <row r="89" spans="1:255" s="74" customFormat="1" ht="15" customHeight="1" x14ac:dyDescent="0.15">
      <c r="A89" s="27"/>
      <c r="B89" s="99" t="s">
        <v>77</v>
      </c>
      <c r="C89" s="100"/>
      <c r="D89" s="83"/>
      <c r="E89" s="30"/>
      <c r="F89" s="30"/>
      <c r="G89" s="69"/>
      <c r="H89" s="72"/>
      <c r="I89" s="72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/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M89" s="73"/>
      <c r="GN89" s="73"/>
      <c r="GO89" s="73"/>
      <c r="GP89" s="73"/>
      <c r="GQ89" s="73"/>
      <c r="GR89" s="73"/>
      <c r="GS89" s="73"/>
      <c r="GT89" s="73"/>
      <c r="GU89" s="73"/>
      <c r="GV89" s="73"/>
      <c r="GW89" s="73"/>
      <c r="GX89" s="73"/>
      <c r="GY89" s="73"/>
      <c r="GZ89" s="73"/>
      <c r="HA89" s="73"/>
      <c r="HB89" s="73"/>
      <c r="HC89" s="73"/>
      <c r="HD89" s="73"/>
      <c r="HE89" s="73"/>
      <c r="HF89" s="73"/>
      <c r="HG89" s="73"/>
      <c r="HH89" s="73"/>
      <c r="HI89" s="73"/>
      <c r="HJ89" s="73"/>
      <c r="HK89" s="73"/>
      <c r="HL89" s="73"/>
      <c r="HM89" s="73"/>
      <c r="HN89" s="73"/>
      <c r="HO89" s="73"/>
      <c r="HP89" s="73"/>
      <c r="HQ89" s="73"/>
      <c r="HR89" s="73"/>
      <c r="HS89" s="73"/>
      <c r="HT89" s="73"/>
      <c r="HU89" s="73"/>
      <c r="HV89" s="73"/>
      <c r="HW89" s="73"/>
      <c r="HX89" s="73"/>
      <c r="HY89" s="73"/>
      <c r="HZ89" s="73"/>
      <c r="IA89" s="73"/>
      <c r="IB89" s="73"/>
      <c r="IC89" s="73"/>
      <c r="ID89" s="73"/>
      <c r="IE89" s="73"/>
      <c r="IF89" s="73"/>
      <c r="IG89" s="73"/>
      <c r="IH89" s="73"/>
      <c r="II89" s="73"/>
      <c r="IJ89" s="73"/>
      <c r="IK89" s="73"/>
      <c r="IL89" s="73"/>
      <c r="IM89" s="73"/>
      <c r="IN89" s="73"/>
      <c r="IO89" s="73"/>
      <c r="IP89" s="73"/>
      <c r="IQ89" s="73"/>
      <c r="IR89" s="73"/>
      <c r="IS89" s="73"/>
      <c r="IT89" s="73"/>
      <c r="IU89" s="73"/>
    </row>
    <row r="90" spans="1:255" s="74" customFormat="1" ht="12" customHeight="1" x14ac:dyDescent="0.15">
      <c r="A90" s="27"/>
      <c r="B90" s="84" t="s">
        <v>52</v>
      </c>
      <c r="C90" s="85" t="s">
        <v>78</v>
      </c>
      <c r="D90" s="86" t="s">
        <v>79</v>
      </c>
      <c r="E90" s="30"/>
      <c r="F90" s="30"/>
      <c r="G90" s="69"/>
      <c r="H90" s="72"/>
      <c r="I90" s="72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73"/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73"/>
      <c r="IM90" s="73"/>
      <c r="IN90" s="73"/>
      <c r="IO90" s="73"/>
      <c r="IP90" s="73"/>
      <c r="IQ90" s="73"/>
      <c r="IR90" s="73"/>
      <c r="IS90" s="73"/>
      <c r="IT90" s="73"/>
      <c r="IU90" s="73"/>
    </row>
    <row r="91" spans="1:255" s="74" customFormat="1" ht="12" customHeight="1" x14ac:dyDescent="0.15">
      <c r="A91" s="27"/>
      <c r="B91" s="87" t="s">
        <v>80</v>
      </c>
      <c r="C91" s="88">
        <f>G28</f>
        <v>2640000</v>
      </c>
      <c r="D91" s="89">
        <f>(C91/C97)</f>
        <v>0.50551717422793019</v>
      </c>
      <c r="E91" s="30"/>
      <c r="F91" s="30"/>
      <c r="G91" s="69"/>
      <c r="H91" s="72"/>
      <c r="I91" s="72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73"/>
      <c r="DK91" s="73"/>
      <c r="DL91" s="73"/>
      <c r="DM91" s="73"/>
      <c r="DN91" s="73"/>
      <c r="DO91" s="73"/>
      <c r="DP91" s="73"/>
      <c r="DQ91" s="73"/>
      <c r="DR91" s="73"/>
      <c r="DS91" s="73"/>
      <c r="DT91" s="73"/>
      <c r="DU91" s="73"/>
      <c r="DV91" s="73"/>
      <c r="DW91" s="73"/>
      <c r="DX91" s="73"/>
      <c r="DY91" s="73"/>
      <c r="DZ91" s="73"/>
      <c r="EA91" s="73"/>
      <c r="EB91" s="73"/>
      <c r="EC91" s="73"/>
      <c r="ED91" s="73"/>
      <c r="EE91" s="73"/>
      <c r="EF91" s="73"/>
      <c r="EG91" s="73"/>
      <c r="EH91" s="73"/>
      <c r="EI91" s="73"/>
      <c r="EJ91" s="73"/>
      <c r="EK91" s="73"/>
      <c r="EL91" s="73"/>
      <c r="EM91" s="73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3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73"/>
      <c r="FO91" s="73"/>
      <c r="FP91" s="73"/>
      <c r="FQ91" s="73"/>
      <c r="FR91" s="73"/>
      <c r="FS91" s="73"/>
      <c r="FT91" s="73"/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M91" s="73"/>
      <c r="GN91" s="73"/>
      <c r="GO91" s="73"/>
      <c r="GP91" s="73"/>
      <c r="GQ91" s="73"/>
      <c r="GR91" s="73"/>
      <c r="GS91" s="73"/>
      <c r="GT91" s="73"/>
      <c r="GU91" s="73"/>
      <c r="GV91" s="73"/>
      <c r="GW91" s="73"/>
      <c r="GX91" s="73"/>
      <c r="GY91" s="73"/>
      <c r="GZ91" s="73"/>
      <c r="HA91" s="73"/>
      <c r="HB91" s="73"/>
      <c r="HC91" s="73"/>
      <c r="HD91" s="73"/>
      <c r="HE91" s="73"/>
      <c r="HF91" s="73"/>
      <c r="HG91" s="73"/>
      <c r="HH91" s="73"/>
      <c r="HI91" s="73"/>
      <c r="HJ91" s="73"/>
      <c r="HK91" s="73"/>
      <c r="HL91" s="73"/>
      <c r="HM91" s="73"/>
      <c r="HN91" s="73"/>
      <c r="HO91" s="73"/>
      <c r="HP91" s="73"/>
      <c r="HQ91" s="73"/>
      <c r="HR91" s="73"/>
      <c r="HS91" s="73"/>
      <c r="HT91" s="73"/>
      <c r="HU91" s="73"/>
      <c r="HV91" s="73"/>
      <c r="HW91" s="73"/>
      <c r="HX91" s="73"/>
      <c r="HY91" s="73"/>
      <c r="HZ91" s="73"/>
      <c r="IA91" s="73"/>
      <c r="IB91" s="73"/>
      <c r="IC91" s="73"/>
      <c r="ID91" s="73"/>
      <c r="IE91" s="73"/>
      <c r="IF91" s="73"/>
      <c r="IG91" s="73"/>
      <c r="IH91" s="73"/>
      <c r="II91" s="73"/>
      <c r="IJ91" s="73"/>
      <c r="IK91" s="73"/>
      <c r="IL91" s="73"/>
      <c r="IM91" s="73"/>
      <c r="IN91" s="73"/>
      <c r="IO91" s="73"/>
      <c r="IP91" s="73"/>
      <c r="IQ91" s="73"/>
      <c r="IR91" s="73"/>
      <c r="IS91" s="73"/>
      <c r="IT91" s="73"/>
      <c r="IU91" s="73"/>
    </row>
    <row r="92" spans="1:255" s="74" customFormat="1" ht="12" customHeight="1" x14ac:dyDescent="0.15">
      <c r="A92" s="27"/>
      <c r="B92" s="87" t="s">
        <v>81</v>
      </c>
      <c r="C92" s="90">
        <v>0</v>
      </c>
      <c r="D92" s="89">
        <v>0</v>
      </c>
      <c r="E92" s="30"/>
      <c r="F92" s="30"/>
      <c r="G92" s="69"/>
      <c r="H92" s="72"/>
      <c r="I92" s="72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3"/>
      <c r="DQ92" s="73"/>
      <c r="DR92" s="73"/>
      <c r="DS92" s="73"/>
      <c r="DT92" s="73"/>
      <c r="DU92" s="73"/>
      <c r="DV92" s="73"/>
      <c r="DW92" s="73"/>
      <c r="DX92" s="73"/>
      <c r="DY92" s="73"/>
      <c r="DZ92" s="73"/>
      <c r="EA92" s="73"/>
      <c r="EB92" s="73"/>
      <c r="EC92" s="73"/>
      <c r="ED92" s="73"/>
      <c r="EE92" s="73"/>
      <c r="EF92" s="73"/>
      <c r="EG92" s="73"/>
      <c r="EH92" s="73"/>
      <c r="EI92" s="73"/>
      <c r="EJ92" s="73"/>
      <c r="EK92" s="73"/>
      <c r="EL92" s="73"/>
      <c r="EM92" s="73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3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3"/>
      <c r="FP92" s="73"/>
      <c r="FQ92" s="73"/>
      <c r="FR92" s="73"/>
      <c r="FS92" s="73"/>
      <c r="FT92" s="73"/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M92" s="73"/>
      <c r="GN92" s="73"/>
      <c r="GO92" s="73"/>
      <c r="GP92" s="73"/>
      <c r="GQ92" s="73"/>
      <c r="GR92" s="73"/>
      <c r="GS92" s="73"/>
      <c r="GT92" s="73"/>
      <c r="GU92" s="73"/>
      <c r="GV92" s="73"/>
      <c r="GW92" s="73"/>
      <c r="GX92" s="73"/>
      <c r="GY92" s="73"/>
      <c r="GZ92" s="73"/>
      <c r="HA92" s="73"/>
      <c r="HB92" s="73"/>
      <c r="HC92" s="73"/>
      <c r="HD92" s="73"/>
      <c r="HE92" s="73"/>
      <c r="HF92" s="73"/>
      <c r="HG92" s="73"/>
      <c r="HH92" s="73"/>
      <c r="HI92" s="73"/>
      <c r="HJ92" s="73"/>
      <c r="HK92" s="73"/>
      <c r="HL92" s="73"/>
      <c r="HM92" s="73"/>
      <c r="HN92" s="73"/>
      <c r="HO92" s="73"/>
      <c r="HP92" s="73"/>
      <c r="HQ92" s="73"/>
      <c r="HR92" s="73"/>
      <c r="HS92" s="73"/>
      <c r="HT92" s="73"/>
      <c r="HU92" s="73"/>
      <c r="HV92" s="73"/>
      <c r="HW92" s="73"/>
      <c r="HX92" s="73"/>
      <c r="HY92" s="73"/>
      <c r="HZ92" s="73"/>
      <c r="IA92" s="73"/>
      <c r="IB92" s="73"/>
      <c r="IC92" s="73"/>
      <c r="ID92" s="73"/>
      <c r="IE92" s="73"/>
      <c r="IF92" s="73"/>
      <c r="IG92" s="73"/>
      <c r="IH92" s="73"/>
      <c r="II92" s="73"/>
      <c r="IJ92" s="73"/>
      <c r="IK92" s="73"/>
      <c r="IL92" s="73"/>
      <c r="IM92" s="73"/>
      <c r="IN92" s="73"/>
      <c r="IO92" s="73"/>
      <c r="IP92" s="73"/>
      <c r="IQ92" s="73"/>
      <c r="IR92" s="73"/>
      <c r="IS92" s="73"/>
      <c r="IT92" s="73"/>
      <c r="IU92" s="73"/>
    </row>
    <row r="93" spans="1:255" s="74" customFormat="1" ht="12" customHeight="1" x14ac:dyDescent="0.15">
      <c r="A93" s="27"/>
      <c r="B93" s="87" t="s">
        <v>82</v>
      </c>
      <c r="C93" s="88">
        <f>G39</f>
        <v>243750</v>
      </c>
      <c r="D93" s="89">
        <f>(C93/C97)</f>
        <v>4.6674170915931061E-2</v>
      </c>
      <c r="E93" s="30"/>
      <c r="F93" s="30"/>
      <c r="G93" s="69"/>
      <c r="H93" s="72"/>
      <c r="I93" s="72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73"/>
      <c r="DL93" s="73"/>
      <c r="DM93" s="73"/>
      <c r="DN93" s="73"/>
      <c r="DO93" s="73"/>
      <c r="DP93" s="73"/>
      <c r="DQ93" s="73"/>
      <c r="DR93" s="73"/>
      <c r="DS93" s="73"/>
      <c r="DT93" s="73"/>
      <c r="DU93" s="73"/>
      <c r="DV93" s="73"/>
      <c r="DW93" s="73"/>
      <c r="DX93" s="73"/>
      <c r="DY93" s="73"/>
      <c r="DZ93" s="73"/>
      <c r="EA93" s="73"/>
      <c r="EB93" s="73"/>
      <c r="EC93" s="73"/>
      <c r="ED93" s="73"/>
      <c r="EE93" s="73"/>
      <c r="EF93" s="73"/>
      <c r="EG93" s="73"/>
      <c r="EH93" s="73"/>
      <c r="EI93" s="73"/>
      <c r="EJ93" s="73"/>
      <c r="EK93" s="73"/>
      <c r="EL93" s="73"/>
      <c r="EM93" s="73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/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M93" s="73"/>
      <c r="GN93" s="73"/>
      <c r="GO93" s="73"/>
      <c r="GP93" s="73"/>
      <c r="GQ93" s="73"/>
      <c r="GR93" s="73"/>
      <c r="GS93" s="73"/>
      <c r="GT93" s="73"/>
      <c r="GU93" s="73"/>
      <c r="GV93" s="73"/>
      <c r="GW93" s="73"/>
      <c r="GX93" s="73"/>
      <c r="GY93" s="73"/>
      <c r="GZ93" s="73"/>
      <c r="HA93" s="73"/>
      <c r="HB93" s="73"/>
      <c r="HC93" s="73"/>
      <c r="HD93" s="73"/>
      <c r="HE93" s="73"/>
      <c r="HF93" s="73"/>
      <c r="HG93" s="73"/>
      <c r="HH93" s="73"/>
      <c r="HI93" s="73"/>
      <c r="HJ93" s="73"/>
      <c r="HK93" s="73"/>
      <c r="HL93" s="73"/>
      <c r="HM93" s="73"/>
      <c r="HN93" s="73"/>
      <c r="HO93" s="73"/>
      <c r="HP93" s="73"/>
      <c r="HQ93" s="73"/>
      <c r="HR93" s="73"/>
      <c r="HS93" s="73"/>
      <c r="HT93" s="73"/>
      <c r="HU93" s="73"/>
      <c r="HV93" s="73"/>
      <c r="HW93" s="73"/>
      <c r="HX93" s="73"/>
      <c r="HY93" s="73"/>
      <c r="HZ93" s="73"/>
      <c r="IA93" s="73"/>
      <c r="IB93" s="73"/>
      <c r="IC93" s="73"/>
      <c r="ID93" s="73"/>
      <c r="IE93" s="73"/>
      <c r="IF93" s="73"/>
      <c r="IG93" s="73"/>
      <c r="IH93" s="73"/>
      <c r="II93" s="73"/>
      <c r="IJ93" s="73"/>
      <c r="IK93" s="73"/>
      <c r="IL93" s="73"/>
      <c r="IM93" s="73"/>
      <c r="IN93" s="73"/>
      <c r="IO93" s="73"/>
      <c r="IP93" s="73"/>
      <c r="IQ93" s="73"/>
      <c r="IR93" s="73"/>
      <c r="IS93" s="73"/>
      <c r="IT93" s="73"/>
      <c r="IU93" s="73"/>
    </row>
    <row r="94" spans="1:255" s="74" customFormat="1" ht="12" customHeight="1" x14ac:dyDescent="0.15">
      <c r="A94" s="27"/>
      <c r="B94" s="87" t="s">
        <v>37</v>
      </c>
      <c r="C94" s="88">
        <f>G63</f>
        <v>1821765</v>
      </c>
      <c r="D94" s="89">
        <f>(C94/C97)</f>
        <v>0.34883844504066108</v>
      </c>
      <c r="E94" s="30"/>
      <c r="F94" s="30"/>
      <c r="G94" s="69"/>
      <c r="H94" s="72"/>
      <c r="I94" s="72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  <c r="DF94" s="73"/>
      <c r="DG94" s="73"/>
      <c r="DH94" s="73"/>
      <c r="DI94" s="73"/>
      <c r="DJ94" s="73"/>
      <c r="DK94" s="73"/>
      <c r="DL94" s="73"/>
      <c r="DM94" s="73"/>
      <c r="DN94" s="73"/>
      <c r="DO94" s="73"/>
      <c r="DP94" s="73"/>
      <c r="DQ94" s="73"/>
      <c r="DR94" s="73"/>
      <c r="DS94" s="73"/>
      <c r="DT94" s="73"/>
      <c r="DU94" s="73"/>
      <c r="DV94" s="73"/>
      <c r="DW94" s="73"/>
      <c r="DX94" s="73"/>
      <c r="DY94" s="73"/>
      <c r="DZ94" s="73"/>
      <c r="EA94" s="73"/>
      <c r="EB94" s="73"/>
      <c r="EC94" s="73"/>
      <c r="ED94" s="73"/>
      <c r="EE94" s="73"/>
      <c r="EF94" s="73"/>
      <c r="EG94" s="73"/>
      <c r="EH94" s="73"/>
      <c r="EI94" s="73"/>
      <c r="EJ94" s="73"/>
      <c r="EK94" s="73"/>
      <c r="EL94" s="73"/>
      <c r="EM94" s="73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/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M94" s="73"/>
      <c r="GN94" s="73"/>
      <c r="GO94" s="73"/>
      <c r="GP94" s="73"/>
      <c r="GQ94" s="73"/>
      <c r="GR94" s="73"/>
      <c r="GS94" s="73"/>
      <c r="GT94" s="73"/>
      <c r="GU94" s="73"/>
      <c r="GV94" s="73"/>
      <c r="GW94" s="73"/>
      <c r="GX94" s="73"/>
      <c r="GY94" s="73"/>
      <c r="GZ94" s="73"/>
      <c r="HA94" s="73"/>
      <c r="HB94" s="73"/>
      <c r="HC94" s="73"/>
      <c r="HD94" s="73"/>
      <c r="HE94" s="73"/>
      <c r="HF94" s="73"/>
      <c r="HG94" s="73"/>
      <c r="HH94" s="73"/>
      <c r="HI94" s="73"/>
      <c r="HJ94" s="73"/>
      <c r="HK94" s="73"/>
      <c r="HL94" s="73"/>
      <c r="HM94" s="73"/>
      <c r="HN94" s="73"/>
      <c r="HO94" s="73"/>
      <c r="HP94" s="73"/>
      <c r="HQ94" s="73"/>
      <c r="HR94" s="73"/>
      <c r="HS94" s="73"/>
      <c r="HT94" s="73"/>
      <c r="HU94" s="73"/>
      <c r="HV94" s="73"/>
      <c r="HW94" s="73"/>
      <c r="HX94" s="73"/>
      <c r="HY94" s="73"/>
      <c r="HZ94" s="73"/>
      <c r="IA94" s="73"/>
      <c r="IB94" s="73"/>
      <c r="IC94" s="73"/>
      <c r="ID94" s="73"/>
      <c r="IE94" s="73"/>
      <c r="IF94" s="73"/>
      <c r="IG94" s="73"/>
      <c r="IH94" s="73"/>
      <c r="II94" s="73"/>
      <c r="IJ94" s="73"/>
      <c r="IK94" s="73"/>
      <c r="IL94" s="73"/>
      <c r="IM94" s="73"/>
      <c r="IN94" s="73"/>
      <c r="IO94" s="73"/>
      <c r="IP94" s="73"/>
      <c r="IQ94" s="73"/>
      <c r="IR94" s="73"/>
      <c r="IS94" s="73"/>
      <c r="IT94" s="73"/>
      <c r="IU94" s="73"/>
    </row>
    <row r="95" spans="1:255" s="74" customFormat="1" ht="12" customHeight="1" x14ac:dyDescent="0.15">
      <c r="A95" s="27"/>
      <c r="B95" s="87" t="s">
        <v>83</v>
      </c>
      <c r="C95" s="91">
        <f>G72</f>
        <v>268175</v>
      </c>
      <c r="D95" s="89">
        <f>(C95/C97)</f>
        <v>5.1351162196429996E-2</v>
      </c>
      <c r="E95" s="31"/>
      <c r="F95" s="31"/>
      <c r="G95" s="69"/>
      <c r="H95" s="72"/>
      <c r="I95" s="72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/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M95" s="73"/>
      <c r="GN95" s="73"/>
      <c r="GO95" s="73"/>
      <c r="GP95" s="73"/>
      <c r="GQ95" s="73"/>
      <c r="GR95" s="73"/>
      <c r="GS95" s="73"/>
      <c r="GT95" s="73"/>
      <c r="GU95" s="73"/>
      <c r="GV95" s="73"/>
      <c r="GW95" s="73"/>
      <c r="GX95" s="73"/>
      <c r="GY95" s="73"/>
      <c r="GZ95" s="73"/>
      <c r="HA95" s="73"/>
      <c r="HB95" s="73"/>
      <c r="HC95" s="73"/>
      <c r="HD95" s="73"/>
      <c r="HE95" s="73"/>
      <c r="HF95" s="73"/>
      <c r="HG95" s="73"/>
      <c r="HH95" s="73"/>
      <c r="HI95" s="73"/>
      <c r="HJ95" s="73"/>
      <c r="HK95" s="73"/>
      <c r="HL95" s="73"/>
      <c r="HM95" s="73"/>
      <c r="HN95" s="73"/>
      <c r="HO95" s="73"/>
      <c r="HP95" s="73"/>
      <c r="HQ95" s="73"/>
      <c r="HR95" s="73"/>
      <c r="HS95" s="73"/>
      <c r="HT95" s="73"/>
      <c r="HU95" s="73"/>
      <c r="HV95" s="73"/>
      <c r="HW95" s="73"/>
      <c r="HX95" s="73"/>
      <c r="HY95" s="73"/>
      <c r="HZ95" s="73"/>
      <c r="IA95" s="73"/>
      <c r="IB95" s="73"/>
      <c r="IC95" s="73"/>
      <c r="ID95" s="73"/>
      <c r="IE95" s="73"/>
      <c r="IF95" s="73"/>
      <c r="IG95" s="73"/>
      <c r="IH95" s="73"/>
      <c r="II95" s="73"/>
      <c r="IJ95" s="73"/>
      <c r="IK95" s="73"/>
      <c r="IL95" s="73"/>
      <c r="IM95" s="73"/>
      <c r="IN95" s="73"/>
      <c r="IO95" s="73"/>
      <c r="IP95" s="73"/>
      <c r="IQ95" s="73"/>
      <c r="IR95" s="73"/>
      <c r="IS95" s="73"/>
      <c r="IT95" s="73"/>
      <c r="IU95" s="73"/>
    </row>
    <row r="96" spans="1:255" s="74" customFormat="1" ht="12" customHeight="1" x14ac:dyDescent="0.15">
      <c r="A96" s="27"/>
      <c r="B96" s="87" t="s">
        <v>84</v>
      </c>
      <c r="C96" s="91">
        <f>G75</f>
        <v>248684.5</v>
      </c>
      <c r="D96" s="89">
        <f>(C96/C97)</f>
        <v>4.7619047619047616E-2</v>
      </c>
      <c r="E96" s="31"/>
      <c r="F96" s="31"/>
      <c r="G96" s="69"/>
      <c r="H96" s="72"/>
      <c r="I96" s="72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3"/>
      <c r="DQ96" s="73"/>
      <c r="DR96" s="73"/>
      <c r="DS96" s="73"/>
      <c r="DT96" s="73"/>
      <c r="DU96" s="73"/>
      <c r="DV96" s="73"/>
      <c r="DW96" s="73"/>
      <c r="DX96" s="73"/>
      <c r="DY96" s="73"/>
      <c r="DZ96" s="73"/>
      <c r="EA96" s="73"/>
      <c r="EB96" s="73"/>
      <c r="EC96" s="73"/>
      <c r="ED96" s="73"/>
      <c r="EE96" s="73"/>
      <c r="EF96" s="73"/>
      <c r="EG96" s="73"/>
      <c r="EH96" s="73"/>
      <c r="EI96" s="73"/>
      <c r="EJ96" s="73"/>
      <c r="EK96" s="73"/>
      <c r="EL96" s="73"/>
      <c r="EM96" s="73"/>
      <c r="EN96" s="73"/>
      <c r="EO96" s="73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3"/>
      <c r="FU96" s="73"/>
      <c r="FV96" s="73"/>
      <c r="FW96" s="73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3"/>
      <c r="GI96" s="73"/>
      <c r="GJ96" s="73"/>
      <c r="GK96" s="73"/>
      <c r="GL96" s="73"/>
      <c r="GM96" s="73"/>
      <c r="GN96" s="73"/>
      <c r="GO96" s="73"/>
      <c r="GP96" s="73"/>
      <c r="GQ96" s="73"/>
      <c r="GR96" s="73"/>
      <c r="GS96" s="73"/>
      <c r="GT96" s="73"/>
      <c r="GU96" s="73"/>
      <c r="GV96" s="73"/>
      <c r="GW96" s="73"/>
      <c r="GX96" s="73"/>
      <c r="GY96" s="73"/>
      <c r="GZ96" s="73"/>
      <c r="HA96" s="73"/>
      <c r="HB96" s="73"/>
      <c r="HC96" s="73"/>
      <c r="HD96" s="73"/>
      <c r="HE96" s="73"/>
      <c r="HF96" s="73"/>
      <c r="HG96" s="73"/>
      <c r="HH96" s="73"/>
      <c r="HI96" s="73"/>
      <c r="HJ96" s="73"/>
      <c r="HK96" s="73"/>
      <c r="HL96" s="73"/>
      <c r="HM96" s="73"/>
      <c r="HN96" s="73"/>
      <c r="HO96" s="73"/>
      <c r="HP96" s="73"/>
      <c r="HQ96" s="73"/>
      <c r="HR96" s="73"/>
      <c r="HS96" s="73"/>
      <c r="HT96" s="73"/>
      <c r="HU96" s="73"/>
      <c r="HV96" s="73"/>
      <c r="HW96" s="73"/>
      <c r="HX96" s="73"/>
      <c r="HY96" s="73"/>
      <c r="HZ96" s="73"/>
      <c r="IA96" s="73"/>
      <c r="IB96" s="73"/>
      <c r="IC96" s="73"/>
      <c r="ID96" s="73"/>
      <c r="IE96" s="73"/>
      <c r="IF96" s="73"/>
      <c r="IG96" s="73"/>
      <c r="IH96" s="73"/>
      <c r="II96" s="73"/>
      <c r="IJ96" s="73"/>
      <c r="IK96" s="73"/>
      <c r="IL96" s="73"/>
      <c r="IM96" s="73"/>
      <c r="IN96" s="73"/>
      <c r="IO96" s="73"/>
      <c r="IP96" s="73"/>
      <c r="IQ96" s="73"/>
      <c r="IR96" s="73"/>
      <c r="IS96" s="73"/>
      <c r="IT96" s="73"/>
      <c r="IU96" s="73"/>
    </row>
    <row r="97" spans="1:255" s="74" customFormat="1" ht="12.75" customHeight="1" x14ac:dyDescent="0.15">
      <c r="A97" s="27"/>
      <c r="B97" s="84" t="s">
        <v>85</v>
      </c>
      <c r="C97" s="92">
        <f>SUM(C91:C96)</f>
        <v>5222374.5</v>
      </c>
      <c r="D97" s="93">
        <f>SUM(D91:D96)</f>
        <v>1</v>
      </c>
      <c r="E97" s="31"/>
      <c r="F97" s="31"/>
      <c r="G97" s="69"/>
      <c r="H97" s="72"/>
      <c r="I97" s="72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3"/>
      <c r="DS97" s="73"/>
      <c r="DT97" s="73"/>
      <c r="DU97" s="73"/>
      <c r="DV97" s="73"/>
      <c r="DW97" s="73"/>
      <c r="DX97" s="73"/>
      <c r="DY97" s="73"/>
      <c r="DZ97" s="73"/>
      <c r="EA97" s="73"/>
      <c r="EB97" s="73"/>
      <c r="EC97" s="73"/>
      <c r="ED97" s="73"/>
      <c r="EE97" s="73"/>
      <c r="EF97" s="73"/>
      <c r="EG97" s="73"/>
      <c r="EH97" s="73"/>
      <c r="EI97" s="73"/>
      <c r="EJ97" s="73"/>
      <c r="EK97" s="73"/>
      <c r="EL97" s="73"/>
      <c r="EM97" s="73"/>
      <c r="EN97" s="73"/>
      <c r="EO97" s="73"/>
      <c r="EP97" s="73"/>
      <c r="EQ97" s="73"/>
      <c r="ER97" s="73"/>
      <c r="ES97" s="73"/>
      <c r="ET97" s="73"/>
      <c r="EU97" s="73"/>
      <c r="EV97" s="73"/>
      <c r="EW97" s="73"/>
      <c r="EX97" s="73"/>
      <c r="EY97" s="73"/>
      <c r="EZ97" s="73"/>
      <c r="FA97" s="73"/>
      <c r="FB97" s="73"/>
      <c r="FC97" s="73"/>
      <c r="FD97" s="73"/>
      <c r="FE97" s="73"/>
      <c r="FF97" s="73"/>
      <c r="FG97" s="73"/>
      <c r="FH97" s="73"/>
      <c r="FI97" s="73"/>
      <c r="FJ97" s="73"/>
      <c r="FK97" s="73"/>
      <c r="FL97" s="73"/>
      <c r="FM97" s="73"/>
      <c r="FN97" s="73"/>
      <c r="FO97" s="73"/>
      <c r="FP97" s="73"/>
      <c r="FQ97" s="73"/>
      <c r="FR97" s="73"/>
      <c r="FS97" s="73"/>
      <c r="FT97" s="73"/>
      <c r="FU97" s="73"/>
      <c r="FV97" s="73"/>
      <c r="FW97" s="73"/>
      <c r="FX97" s="73"/>
      <c r="FY97" s="73"/>
      <c r="FZ97" s="73"/>
      <c r="GA97" s="73"/>
      <c r="GB97" s="73"/>
      <c r="GC97" s="73"/>
      <c r="GD97" s="73"/>
      <c r="GE97" s="73"/>
      <c r="GF97" s="73"/>
      <c r="GG97" s="73"/>
      <c r="GH97" s="73"/>
      <c r="GI97" s="73"/>
      <c r="GJ97" s="73"/>
      <c r="GK97" s="73"/>
      <c r="GL97" s="73"/>
      <c r="GM97" s="73"/>
      <c r="GN97" s="73"/>
      <c r="GO97" s="73"/>
      <c r="GP97" s="73"/>
      <c r="GQ97" s="73"/>
      <c r="GR97" s="73"/>
      <c r="GS97" s="73"/>
      <c r="GT97" s="73"/>
      <c r="GU97" s="73"/>
      <c r="GV97" s="73"/>
      <c r="GW97" s="73"/>
      <c r="GX97" s="73"/>
      <c r="GY97" s="73"/>
      <c r="GZ97" s="73"/>
      <c r="HA97" s="73"/>
      <c r="HB97" s="73"/>
      <c r="HC97" s="73"/>
      <c r="HD97" s="73"/>
      <c r="HE97" s="73"/>
      <c r="HF97" s="73"/>
      <c r="HG97" s="73"/>
      <c r="HH97" s="73"/>
      <c r="HI97" s="73"/>
      <c r="HJ97" s="73"/>
      <c r="HK97" s="73"/>
      <c r="HL97" s="73"/>
      <c r="HM97" s="73"/>
      <c r="HN97" s="73"/>
      <c r="HO97" s="73"/>
      <c r="HP97" s="73"/>
      <c r="HQ97" s="73"/>
      <c r="HR97" s="73"/>
      <c r="HS97" s="73"/>
      <c r="HT97" s="73"/>
      <c r="HU97" s="73"/>
      <c r="HV97" s="73"/>
      <c r="HW97" s="73"/>
      <c r="HX97" s="73"/>
      <c r="HY97" s="73"/>
      <c r="HZ97" s="73"/>
      <c r="IA97" s="73"/>
      <c r="IB97" s="73"/>
      <c r="IC97" s="73"/>
      <c r="ID97" s="73"/>
      <c r="IE97" s="73"/>
      <c r="IF97" s="73"/>
      <c r="IG97" s="73"/>
      <c r="IH97" s="73"/>
      <c r="II97" s="73"/>
      <c r="IJ97" s="73"/>
      <c r="IK97" s="73"/>
      <c r="IL97" s="73"/>
      <c r="IM97" s="73"/>
      <c r="IN97" s="73"/>
      <c r="IO97" s="73"/>
      <c r="IP97" s="73"/>
      <c r="IQ97" s="73"/>
      <c r="IR97" s="73"/>
      <c r="IS97" s="73"/>
      <c r="IT97" s="73"/>
      <c r="IU97" s="73"/>
    </row>
    <row r="98" spans="1:255" s="74" customFormat="1" ht="12" customHeight="1" x14ac:dyDescent="0.15">
      <c r="A98" s="27"/>
      <c r="B98" s="29"/>
      <c r="C98" s="26"/>
      <c r="D98" s="26"/>
      <c r="E98" s="26"/>
      <c r="F98" s="26"/>
      <c r="G98" s="69"/>
      <c r="H98" s="72"/>
      <c r="I98" s="72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3"/>
      <c r="DT98" s="73"/>
      <c r="DU98" s="73"/>
      <c r="DV98" s="73"/>
      <c r="DW98" s="73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M98" s="73"/>
      <c r="GN98" s="73"/>
      <c r="GO98" s="73"/>
      <c r="GP98" s="73"/>
      <c r="GQ98" s="73"/>
      <c r="GR98" s="73"/>
      <c r="GS98" s="73"/>
      <c r="GT98" s="73"/>
      <c r="GU98" s="73"/>
      <c r="GV98" s="73"/>
      <c r="GW98" s="73"/>
      <c r="GX98" s="73"/>
      <c r="GY98" s="73"/>
      <c r="GZ98" s="73"/>
      <c r="HA98" s="73"/>
      <c r="HB98" s="73"/>
      <c r="HC98" s="73"/>
      <c r="HD98" s="73"/>
      <c r="HE98" s="73"/>
      <c r="HF98" s="73"/>
      <c r="HG98" s="73"/>
      <c r="HH98" s="73"/>
      <c r="HI98" s="73"/>
      <c r="HJ98" s="73"/>
      <c r="HK98" s="73"/>
      <c r="HL98" s="73"/>
      <c r="HM98" s="73"/>
      <c r="HN98" s="73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  <c r="IT98" s="73"/>
      <c r="IU98" s="73"/>
    </row>
    <row r="99" spans="1:255" s="74" customFormat="1" ht="12.75" customHeight="1" x14ac:dyDescent="0.15">
      <c r="A99" s="27"/>
      <c r="B99" s="70"/>
      <c r="C99" s="26"/>
      <c r="D99" s="26"/>
      <c r="E99" s="26"/>
      <c r="F99" s="26"/>
      <c r="G99" s="69"/>
      <c r="H99" s="72"/>
      <c r="I99" s="72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3"/>
      <c r="DS99" s="73"/>
      <c r="DT99" s="73"/>
      <c r="DU99" s="73"/>
      <c r="DV99" s="73"/>
      <c r="DW99" s="73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/>
      <c r="FU99" s="73"/>
      <c r="FV99" s="73"/>
      <c r="FW99" s="73"/>
      <c r="FX99" s="73"/>
      <c r="FY99" s="73"/>
      <c r="FZ99" s="73"/>
      <c r="GA99" s="73"/>
      <c r="GB99" s="73"/>
      <c r="GC99" s="73"/>
      <c r="GD99" s="73"/>
      <c r="GE99" s="73"/>
      <c r="GF99" s="73"/>
      <c r="GG99" s="73"/>
      <c r="GH99" s="73"/>
      <c r="GI99" s="73"/>
      <c r="GJ99" s="73"/>
      <c r="GK99" s="73"/>
      <c r="GL99" s="73"/>
      <c r="GM99" s="73"/>
      <c r="GN99" s="73"/>
      <c r="GO99" s="73"/>
      <c r="GP99" s="73"/>
      <c r="GQ99" s="73"/>
      <c r="GR99" s="73"/>
      <c r="GS99" s="73"/>
      <c r="GT99" s="73"/>
      <c r="GU99" s="73"/>
      <c r="GV99" s="73"/>
      <c r="GW99" s="73"/>
      <c r="GX99" s="73"/>
      <c r="GY99" s="73"/>
      <c r="GZ99" s="73"/>
      <c r="HA99" s="73"/>
      <c r="HB99" s="73"/>
      <c r="HC99" s="73"/>
      <c r="HD99" s="73"/>
      <c r="HE99" s="73"/>
      <c r="HF99" s="73"/>
      <c r="HG99" s="73"/>
      <c r="HH99" s="73"/>
      <c r="HI99" s="73"/>
      <c r="HJ99" s="73"/>
      <c r="HK99" s="73"/>
      <c r="HL99" s="73"/>
      <c r="HM99" s="73"/>
      <c r="HN99" s="73"/>
      <c r="HO99" s="73"/>
      <c r="HP99" s="73"/>
      <c r="HQ99" s="73"/>
      <c r="HR99" s="73"/>
      <c r="HS99" s="73"/>
      <c r="HT99" s="73"/>
      <c r="HU99" s="73"/>
      <c r="HV99" s="73"/>
      <c r="HW99" s="73"/>
      <c r="HX99" s="73"/>
      <c r="HY99" s="73"/>
      <c r="HZ99" s="73"/>
      <c r="IA99" s="73"/>
      <c r="IB99" s="73"/>
      <c r="IC99" s="73"/>
      <c r="ID99" s="73"/>
      <c r="IE99" s="73"/>
      <c r="IF99" s="73"/>
      <c r="IG99" s="73"/>
      <c r="IH99" s="73"/>
      <c r="II99" s="73"/>
      <c r="IJ99" s="73"/>
      <c r="IK99" s="73"/>
      <c r="IL99" s="73"/>
      <c r="IM99" s="73"/>
      <c r="IN99" s="73"/>
      <c r="IO99" s="73"/>
      <c r="IP99" s="73"/>
      <c r="IQ99" s="73"/>
      <c r="IR99" s="73"/>
      <c r="IS99" s="73"/>
      <c r="IT99" s="73"/>
      <c r="IU99" s="73"/>
    </row>
    <row r="100" spans="1:255" s="74" customFormat="1" ht="12" customHeight="1" x14ac:dyDescent="0.15">
      <c r="A100" s="27"/>
      <c r="B100" s="94"/>
      <c r="C100" s="95" t="s">
        <v>86</v>
      </c>
      <c r="D100" s="94"/>
      <c r="E100" s="94"/>
      <c r="F100" s="31"/>
      <c r="G100" s="69"/>
      <c r="H100" s="72"/>
      <c r="I100" s="72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73"/>
      <c r="DK100" s="73"/>
      <c r="DL100" s="73"/>
      <c r="DM100" s="73"/>
      <c r="DN100" s="73"/>
      <c r="DO100" s="73"/>
      <c r="DP100" s="73"/>
      <c r="DQ100" s="73"/>
      <c r="DR100" s="73"/>
      <c r="DS100" s="73"/>
      <c r="DT100" s="73"/>
      <c r="DU100" s="73"/>
      <c r="DV100" s="73"/>
      <c r="DW100" s="73"/>
      <c r="DX100" s="73"/>
      <c r="DY100" s="73"/>
      <c r="DZ100" s="73"/>
      <c r="EA100" s="73"/>
      <c r="EB100" s="73"/>
      <c r="EC100" s="73"/>
      <c r="ED100" s="73"/>
      <c r="EE100" s="73"/>
      <c r="EF100" s="73"/>
      <c r="EG100" s="73"/>
      <c r="EH100" s="73"/>
      <c r="EI100" s="73"/>
      <c r="EJ100" s="73"/>
      <c r="EK100" s="73"/>
      <c r="EL100" s="73"/>
      <c r="EM100" s="73"/>
      <c r="EN100" s="73"/>
      <c r="EO100" s="73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3"/>
      <c r="FA100" s="73"/>
      <c r="FB100" s="73"/>
      <c r="FC100" s="73"/>
      <c r="FD100" s="73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3"/>
      <c r="FP100" s="73"/>
      <c r="FQ100" s="73"/>
      <c r="FR100" s="73"/>
      <c r="FS100" s="73"/>
      <c r="FT100" s="73"/>
      <c r="FU100" s="73"/>
      <c r="FV100" s="73"/>
      <c r="FW100" s="73"/>
      <c r="FX100" s="73"/>
      <c r="FY100" s="73"/>
      <c r="FZ100" s="73"/>
      <c r="GA100" s="73"/>
      <c r="GB100" s="73"/>
      <c r="GC100" s="73"/>
      <c r="GD100" s="73"/>
      <c r="GE100" s="73"/>
      <c r="GF100" s="73"/>
      <c r="GG100" s="73"/>
      <c r="GH100" s="73"/>
      <c r="GI100" s="73"/>
      <c r="GJ100" s="73"/>
      <c r="GK100" s="73"/>
      <c r="GL100" s="73"/>
      <c r="GM100" s="73"/>
      <c r="GN100" s="73"/>
      <c r="GO100" s="73"/>
      <c r="GP100" s="73"/>
      <c r="GQ100" s="73"/>
      <c r="GR100" s="73"/>
      <c r="GS100" s="73"/>
      <c r="GT100" s="73"/>
      <c r="GU100" s="73"/>
      <c r="GV100" s="73"/>
      <c r="GW100" s="73"/>
      <c r="GX100" s="73"/>
      <c r="GY100" s="73"/>
      <c r="GZ100" s="73"/>
      <c r="HA100" s="73"/>
      <c r="HB100" s="73"/>
      <c r="HC100" s="73"/>
      <c r="HD100" s="73"/>
      <c r="HE100" s="73"/>
      <c r="HF100" s="73"/>
      <c r="HG100" s="73"/>
      <c r="HH100" s="73"/>
      <c r="HI100" s="73"/>
      <c r="HJ100" s="73"/>
      <c r="HK100" s="73"/>
      <c r="HL100" s="73"/>
      <c r="HM100" s="73"/>
      <c r="HN100" s="73"/>
      <c r="HO100" s="73"/>
      <c r="HP100" s="73"/>
      <c r="HQ100" s="73"/>
      <c r="HR100" s="73"/>
      <c r="HS100" s="73"/>
      <c r="HT100" s="73"/>
      <c r="HU100" s="73"/>
      <c r="HV100" s="73"/>
      <c r="HW100" s="73"/>
      <c r="HX100" s="73"/>
      <c r="HY100" s="73"/>
      <c r="HZ100" s="73"/>
      <c r="IA100" s="73"/>
      <c r="IB100" s="73"/>
      <c r="IC100" s="73"/>
      <c r="ID100" s="73"/>
      <c r="IE100" s="73"/>
      <c r="IF100" s="73"/>
      <c r="IG100" s="73"/>
      <c r="IH100" s="73"/>
      <c r="II100" s="73"/>
      <c r="IJ100" s="73"/>
      <c r="IK100" s="73"/>
      <c r="IL100" s="73"/>
      <c r="IM100" s="73"/>
      <c r="IN100" s="73"/>
      <c r="IO100" s="73"/>
      <c r="IP100" s="73"/>
      <c r="IQ100" s="73"/>
      <c r="IR100" s="73"/>
      <c r="IS100" s="73"/>
      <c r="IT100" s="73"/>
      <c r="IU100" s="73"/>
    </row>
    <row r="101" spans="1:255" s="74" customFormat="1" ht="12" customHeight="1" x14ac:dyDescent="0.15">
      <c r="A101" s="27"/>
      <c r="B101" s="84" t="s">
        <v>87</v>
      </c>
      <c r="C101" s="96">
        <v>1500</v>
      </c>
      <c r="D101" s="96">
        <v>1800</v>
      </c>
      <c r="E101" s="96">
        <v>2000</v>
      </c>
      <c r="F101" s="32"/>
      <c r="G101" s="71"/>
      <c r="H101" s="72"/>
      <c r="I101" s="72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3"/>
      <c r="DQ101" s="73"/>
      <c r="DR101" s="73"/>
      <c r="DS101" s="73"/>
      <c r="DT101" s="73"/>
      <c r="DU101" s="73"/>
      <c r="DV101" s="73"/>
      <c r="DW101" s="73"/>
      <c r="DX101" s="73"/>
      <c r="DY101" s="73"/>
      <c r="DZ101" s="73"/>
      <c r="EA101" s="73"/>
      <c r="EB101" s="73"/>
      <c r="EC101" s="73"/>
      <c r="ED101" s="73"/>
      <c r="EE101" s="73"/>
      <c r="EF101" s="73"/>
      <c r="EG101" s="73"/>
      <c r="EH101" s="73"/>
      <c r="EI101" s="73"/>
      <c r="EJ101" s="73"/>
      <c r="EK101" s="73"/>
      <c r="EL101" s="73"/>
      <c r="EM101" s="73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/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M101" s="73"/>
      <c r="GN101" s="73"/>
      <c r="GO101" s="73"/>
      <c r="GP101" s="73"/>
      <c r="GQ101" s="73"/>
      <c r="GR101" s="73"/>
      <c r="GS101" s="73"/>
      <c r="GT101" s="73"/>
      <c r="GU101" s="73"/>
      <c r="GV101" s="73"/>
      <c r="GW101" s="73"/>
      <c r="GX101" s="73"/>
      <c r="GY101" s="73"/>
      <c r="GZ101" s="73"/>
      <c r="HA101" s="73"/>
      <c r="HB101" s="73"/>
      <c r="HC101" s="73"/>
      <c r="HD101" s="73"/>
      <c r="HE101" s="73"/>
      <c r="HF101" s="73"/>
      <c r="HG101" s="73"/>
      <c r="HH101" s="73"/>
      <c r="HI101" s="73"/>
      <c r="HJ101" s="73"/>
      <c r="HK101" s="73"/>
      <c r="HL101" s="73"/>
      <c r="HM101" s="73"/>
      <c r="HN101" s="73"/>
      <c r="HO101" s="73"/>
      <c r="HP101" s="73"/>
      <c r="HQ101" s="73"/>
      <c r="HR101" s="73"/>
      <c r="HS101" s="73"/>
      <c r="HT101" s="73"/>
      <c r="HU101" s="73"/>
      <c r="HV101" s="73"/>
      <c r="HW101" s="73"/>
      <c r="HX101" s="73"/>
      <c r="HY101" s="73"/>
      <c r="HZ101" s="73"/>
      <c r="IA101" s="73"/>
      <c r="IB101" s="73"/>
      <c r="IC101" s="73"/>
      <c r="ID101" s="73"/>
      <c r="IE101" s="73"/>
      <c r="IF101" s="73"/>
      <c r="IG101" s="73"/>
      <c r="IH101" s="73"/>
      <c r="II101" s="73"/>
      <c r="IJ101" s="73"/>
      <c r="IK101" s="73"/>
      <c r="IL101" s="73"/>
      <c r="IM101" s="73"/>
      <c r="IN101" s="73"/>
      <c r="IO101" s="73"/>
      <c r="IP101" s="73"/>
      <c r="IQ101" s="73"/>
      <c r="IR101" s="73"/>
      <c r="IS101" s="73"/>
      <c r="IT101" s="73"/>
      <c r="IU101" s="73"/>
    </row>
    <row r="102" spans="1:255" s="74" customFormat="1" ht="12.75" customHeight="1" x14ac:dyDescent="0.15">
      <c r="A102" s="27"/>
      <c r="B102" s="84" t="s">
        <v>88</v>
      </c>
      <c r="C102" s="96">
        <f>(G76/C101)</f>
        <v>3481.5830000000001</v>
      </c>
      <c r="D102" s="96">
        <f>(G76/D101)</f>
        <v>2901.3191666666667</v>
      </c>
      <c r="E102" s="96">
        <f>(G76/E101)</f>
        <v>2611.1872499999999</v>
      </c>
      <c r="F102" s="32"/>
      <c r="G102" s="71"/>
      <c r="H102" s="72"/>
      <c r="I102" s="72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3"/>
      <c r="DC102" s="73"/>
      <c r="DD102" s="73"/>
      <c r="DE102" s="73"/>
      <c r="DF102" s="73"/>
      <c r="DG102" s="73"/>
      <c r="DH102" s="73"/>
      <c r="DI102" s="73"/>
      <c r="DJ102" s="73"/>
      <c r="DK102" s="73"/>
      <c r="DL102" s="73"/>
      <c r="DM102" s="73"/>
      <c r="DN102" s="73"/>
      <c r="DO102" s="73"/>
      <c r="DP102" s="73"/>
      <c r="DQ102" s="73"/>
      <c r="DR102" s="73"/>
      <c r="DS102" s="73"/>
      <c r="DT102" s="73"/>
      <c r="DU102" s="73"/>
      <c r="DV102" s="73"/>
      <c r="DW102" s="73"/>
      <c r="DX102" s="73"/>
      <c r="DY102" s="73"/>
      <c r="DZ102" s="73"/>
      <c r="EA102" s="73"/>
      <c r="EB102" s="73"/>
      <c r="EC102" s="73"/>
      <c r="ED102" s="73"/>
      <c r="EE102" s="73"/>
      <c r="EF102" s="73"/>
      <c r="EG102" s="73"/>
      <c r="EH102" s="73"/>
      <c r="EI102" s="73"/>
      <c r="EJ102" s="73"/>
      <c r="EK102" s="73"/>
      <c r="EL102" s="73"/>
      <c r="EM102" s="73"/>
      <c r="EN102" s="73"/>
      <c r="EO102" s="73"/>
      <c r="EP102" s="73"/>
      <c r="EQ102" s="73"/>
      <c r="ER102" s="73"/>
      <c r="ES102" s="73"/>
      <c r="ET102" s="73"/>
      <c r="EU102" s="73"/>
      <c r="EV102" s="73"/>
      <c r="EW102" s="73"/>
      <c r="EX102" s="73"/>
      <c r="EY102" s="73"/>
      <c r="EZ102" s="73"/>
      <c r="FA102" s="73"/>
      <c r="FB102" s="73"/>
      <c r="FC102" s="73"/>
      <c r="FD102" s="73"/>
      <c r="FE102" s="73"/>
      <c r="FF102" s="73"/>
      <c r="FG102" s="73"/>
      <c r="FH102" s="73"/>
      <c r="FI102" s="73"/>
      <c r="FJ102" s="73"/>
      <c r="FK102" s="73"/>
      <c r="FL102" s="73"/>
      <c r="FM102" s="73"/>
      <c r="FN102" s="73"/>
      <c r="FO102" s="73"/>
      <c r="FP102" s="73"/>
      <c r="FQ102" s="73"/>
      <c r="FR102" s="73"/>
      <c r="FS102" s="73"/>
      <c r="FT102" s="73"/>
      <c r="FU102" s="73"/>
      <c r="FV102" s="73"/>
      <c r="FW102" s="73"/>
      <c r="FX102" s="73"/>
      <c r="FY102" s="73"/>
      <c r="FZ102" s="73"/>
      <c r="GA102" s="73"/>
      <c r="GB102" s="73"/>
      <c r="GC102" s="73"/>
      <c r="GD102" s="73"/>
      <c r="GE102" s="73"/>
      <c r="GF102" s="73"/>
      <c r="GG102" s="73"/>
      <c r="GH102" s="73"/>
      <c r="GI102" s="73"/>
      <c r="GJ102" s="73"/>
      <c r="GK102" s="73"/>
      <c r="GL102" s="73"/>
      <c r="GM102" s="73"/>
      <c r="GN102" s="73"/>
      <c r="GO102" s="73"/>
      <c r="GP102" s="73"/>
      <c r="GQ102" s="73"/>
      <c r="GR102" s="73"/>
      <c r="GS102" s="73"/>
      <c r="GT102" s="73"/>
      <c r="GU102" s="73"/>
      <c r="GV102" s="73"/>
      <c r="GW102" s="73"/>
      <c r="GX102" s="73"/>
      <c r="GY102" s="73"/>
      <c r="GZ102" s="73"/>
      <c r="HA102" s="73"/>
      <c r="HB102" s="73"/>
      <c r="HC102" s="73"/>
      <c r="HD102" s="73"/>
      <c r="HE102" s="73"/>
      <c r="HF102" s="73"/>
      <c r="HG102" s="73"/>
      <c r="HH102" s="73"/>
      <c r="HI102" s="73"/>
      <c r="HJ102" s="73"/>
      <c r="HK102" s="73"/>
      <c r="HL102" s="73"/>
      <c r="HM102" s="73"/>
      <c r="HN102" s="73"/>
      <c r="HO102" s="73"/>
      <c r="HP102" s="73"/>
      <c r="HQ102" s="73"/>
      <c r="HR102" s="73"/>
      <c r="HS102" s="73"/>
      <c r="HT102" s="73"/>
      <c r="HU102" s="73"/>
      <c r="HV102" s="73"/>
      <c r="HW102" s="73"/>
      <c r="HX102" s="73"/>
      <c r="HY102" s="73"/>
      <c r="HZ102" s="73"/>
      <c r="IA102" s="73"/>
      <c r="IB102" s="73"/>
      <c r="IC102" s="73"/>
      <c r="ID102" s="73"/>
      <c r="IE102" s="73"/>
      <c r="IF102" s="73"/>
      <c r="IG102" s="73"/>
      <c r="IH102" s="73"/>
      <c r="II102" s="73"/>
      <c r="IJ102" s="73"/>
      <c r="IK102" s="73"/>
      <c r="IL102" s="73"/>
      <c r="IM102" s="73"/>
      <c r="IN102" s="73"/>
      <c r="IO102" s="73"/>
      <c r="IP102" s="73"/>
      <c r="IQ102" s="73"/>
      <c r="IR102" s="73"/>
      <c r="IS102" s="73"/>
      <c r="IT102" s="73"/>
      <c r="IU102" s="73"/>
    </row>
    <row r="103" spans="1:255" s="74" customFormat="1" ht="15.6" customHeight="1" x14ac:dyDescent="0.15">
      <c r="A103" s="27"/>
      <c r="B103" s="28" t="s">
        <v>89</v>
      </c>
      <c r="C103" s="27"/>
      <c r="D103" s="27"/>
      <c r="E103" s="27"/>
      <c r="F103" s="27"/>
      <c r="G103" s="27"/>
      <c r="H103" s="72"/>
      <c r="I103" s="72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E103" s="73"/>
      <c r="DF103" s="73"/>
      <c r="DG103" s="73"/>
      <c r="DH103" s="73"/>
      <c r="DI103" s="73"/>
      <c r="DJ103" s="73"/>
      <c r="DK103" s="73"/>
      <c r="DL103" s="73"/>
      <c r="DM103" s="73"/>
      <c r="DN103" s="73"/>
      <c r="DO103" s="73"/>
      <c r="DP103" s="73"/>
      <c r="DQ103" s="73"/>
      <c r="DR103" s="73"/>
      <c r="DS103" s="73"/>
      <c r="DT103" s="73"/>
      <c r="DU103" s="73"/>
      <c r="DV103" s="73"/>
      <c r="DW103" s="73"/>
      <c r="DX103" s="73"/>
      <c r="DY103" s="73"/>
      <c r="DZ103" s="73"/>
      <c r="EA103" s="73"/>
      <c r="EB103" s="73"/>
      <c r="EC103" s="73"/>
      <c r="ED103" s="73"/>
      <c r="EE103" s="73"/>
      <c r="EF103" s="73"/>
      <c r="EG103" s="73"/>
      <c r="EH103" s="73"/>
      <c r="EI103" s="73"/>
      <c r="EJ103" s="73"/>
      <c r="EK103" s="73"/>
      <c r="EL103" s="73"/>
      <c r="EM103" s="73"/>
      <c r="EN103" s="73"/>
      <c r="EO103" s="73"/>
      <c r="EP103" s="73"/>
      <c r="EQ103" s="73"/>
      <c r="ER103" s="73"/>
      <c r="ES103" s="73"/>
      <c r="ET103" s="73"/>
      <c r="EU103" s="73"/>
      <c r="EV103" s="73"/>
      <c r="EW103" s="73"/>
      <c r="EX103" s="73"/>
      <c r="EY103" s="73"/>
      <c r="EZ103" s="73"/>
      <c r="FA103" s="73"/>
      <c r="FB103" s="73"/>
      <c r="FC103" s="73"/>
      <c r="FD103" s="73"/>
      <c r="FE103" s="73"/>
      <c r="FF103" s="73"/>
      <c r="FG103" s="73"/>
      <c r="FH103" s="73"/>
      <c r="FI103" s="73"/>
      <c r="FJ103" s="73"/>
      <c r="FK103" s="73"/>
      <c r="FL103" s="73"/>
      <c r="FM103" s="73"/>
      <c r="FN103" s="73"/>
      <c r="FO103" s="73"/>
      <c r="FP103" s="73"/>
      <c r="FQ103" s="73"/>
      <c r="FR103" s="73"/>
      <c r="FS103" s="73"/>
      <c r="FT103" s="73"/>
      <c r="FU103" s="73"/>
      <c r="FV103" s="73"/>
      <c r="FW103" s="73"/>
      <c r="FX103" s="73"/>
      <c r="FY103" s="73"/>
      <c r="FZ103" s="73"/>
      <c r="GA103" s="73"/>
      <c r="GB103" s="73"/>
      <c r="GC103" s="73"/>
      <c r="GD103" s="73"/>
      <c r="GE103" s="73"/>
      <c r="GF103" s="73"/>
      <c r="GG103" s="73"/>
      <c r="GH103" s="73"/>
      <c r="GI103" s="73"/>
      <c r="GJ103" s="73"/>
      <c r="GK103" s="73"/>
      <c r="GL103" s="73"/>
      <c r="GM103" s="73"/>
      <c r="GN103" s="73"/>
      <c r="GO103" s="73"/>
      <c r="GP103" s="73"/>
      <c r="GQ103" s="73"/>
      <c r="GR103" s="73"/>
      <c r="GS103" s="73"/>
      <c r="GT103" s="73"/>
      <c r="GU103" s="73"/>
      <c r="GV103" s="73"/>
      <c r="GW103" s="73"/>
      <c r="GX103" s="73"/>
      <c r="GY103" s="73"/>
      <c r="GZ103" s="73"/>
      <c r="HA103" s="73"/>
      <c r="HB103" s="73"/>
      <c r="HC103" s="73"/>
      <c r="HD103" s="73"/>
      <c r="HE103" s="73"/>
      <c r="HF103" s="73"/>
      <c r="HG103" s="73"/>
      <c r="HH103" s="73"/>
      <c r="HI103" s="73"/>
      <c r="HJ103" s="73"/>
      <c r="HK103" s="73"/>
      <c r="HL103" s="73"/>
      <c r="HM103" s="73"/>
      <c r="HN103" s="73"/>
      <c r="HO103" s="73"/>
      <c r="HP103" s="73"/>
      <c r="HQ103" s="73"/>
      <c r="HR103" s="73"/>
      <c r="HS103" s="73"/>
      <c r="HT103" s="73"/>
      <c r="HU103" s="73"/>
      <c r="HV103" s="73"/>
      <c r="HW103" s="73"/>
      <c r="HX103" s="73"/>
      <c r="HY103" s="73"/>
      <c r="HZ103" s="73"/>
      <c r="IA103" s="73"/>
      <c r="IB103" s="73"/>
      <c r="IC103" s="73"/>
      <c r="ID103" s="73"/>
      <c r="IE103" s="73"/>
      <c r="IF103" s="73"/>
      <c r="IG103" s="73"/>
      <c r="IH103" s="73"/>
      <c r="II103" s="73"/>
      <c r="IJ103" s="73"/>
      <c r="IK103" s="73"/>
      <c r="IL103" s="73"/>
      <c r="IM103" s="73"/>
      <c r="IN103" s="73"/>
      <c r="IO103" s="73"/>
      <c r="IP103" s="73"/>
      <c r="IQ103" s="73"/>
      <c r="IR103" s="73"/>
      <c r="IS103" s="73"/>
      <c r="IT103" s="73"/>
      <c r="IU103" s="73"/>
    </row>
    <row r="104" spans="1:255" ht="11.25" customHeight="1" x14ac:dyDescent="0.25">
      <c r="B104" s="22"/>
      <c r="C104" s="22"/>
      <c r="D104" s="22"/>
      <c r="E104" s="22"/>
      <c r="F104" s="22"/>
      <c r="G104" s="22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Almendro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2022-03-02T19:22:35Z</cp:lastPrinted>
  <dcterms:created xsi:type="dcterms:W3CDTF">2020-11-27T12:49:26Z</dcterms:created>
  <dcterms:modified xsi:type="dcterms:W3CDTF">2022-07-26T15:03:08Z</dcterms:modified>
  <cp:category/>
  <cp:contentStatus/>
</cp:coreProperties>
</file>