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19200" windowHeight="7305"/>
  </bookViews>
  <sheets>
    <sheet name="Apícola" sheetId="1" r:id="rId1"/>
  </sheets>
  <definedNames>
    <definedName name="_xlnm.Print_Area" localSheetId="0">Apícola!$B$2:$G$93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61" i="1" l="1"/>
  <c r="G60" i="1"/>
  <c r="G59" i="1"/>
  <c r="G58" i="1"/>
  <c r="G57" i="1"/>
  <c r="G52" i="1"/>
  <c r="G51" i="1"/>
  <c r="G50" i="1"/>
  <c r="G49" i="1"/>
  <c r="G48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2" i="1" l="1"/>
  <c r="G53" i="1"/>
  <c r="G33" i="1"/>
  <c r="D91" i="1"/>
  <c r="C83" i="1" l="1"/>
  <c r="C84" i="1"/>
  <c r="C81" i="1"/>
  <c r="C85" i="1"/>
  <c r="C82" i="1" l="1"/>
  <c r="G67" i="1"/>
  <c r="G64" i="1" l="1"/>
  <c r="G65" i="1" s="1"/>
  <c r="C86" i="1" s="1"/>
  <c r="G66" i="1" l="1"/>
  <c r="D92" i="1" s="1"/>
  <c r="C87" i="1"/>
  <c r="D81" i="1" s="1"/>
  <c r="C92" i="1" l="1"/>
  <c r="E92" i="1"/>
  <c r="G68" i="1"/>
  <c r="D86" i="1"/>
  <c r="D84" i="1"/>
  <c r="D85" i="1"/>
  <c r="D83" i="1"/>
  <c r="D87" i="1" l="1"/>
</calcChain>
</file>

<file path=xl/sharedStrings.xml><?xml version="1.0" encoding="utf-8"?>
<sst xmlns="http://schemas.openxmlformats.org/spreadsheetml/2006/main" count="164" uniqueCount="121">
  <si>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</si>
  <si>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</si>
  <si>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</si>
  <si>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</si>
  <si>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</si>
  <si>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</si>
  <si>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</si>
  <si>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</si>
  <si>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</si>
  <si>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</si>
  <si>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</si>
  <si>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</si>
  <si>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</si>
  <si>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</si>
  <si>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</si>
  <si>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</si>
  <si>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</si>
  <si>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</si>
  <si>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</si>
  <si>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</si>
  <si>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</si>
  <si>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</si>
  <si>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</si>
  <si>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</si>
  <si>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</si>
  <si>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</si>
  <si>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</si>
  <si>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</si>
  <si>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</si>
  <si>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</si>
  <si>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</si>
  <si>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</si>
  <si>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</si>
  <si>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</si>
  <si>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</si>
  <si>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</si>
  <si>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</si>
  <si>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</si>
  <si>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</si>
  <si>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</si>
  <si>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</si>
  <si>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</si>
  <si>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</si>
  <si>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</si>
  <si>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</si>
  <si>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</si>
  <si>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</si>
  <si>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</si>
  <si>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</si>
  <si>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</si>
  <si>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</si>
  <si>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</si>
  <si>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</si>
  <si>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</si>
  <si>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</si>
  <si>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</si>
  <si>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</si>
  <si>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</si>
  <si>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</si>
  <si>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</si>
  <si>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</si>
  <si>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</si>
  <si>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</si>
  <si>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</si>
  <si>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Apícola</t>
  </si>
  <si>
    <t>APIS Mellifera</t>
  </si>
  <si>
    <t>Medio</t>
  </si>
  <si>
    <t>O'HIGGINS</t>
  </si>
  <si>
    <t>Lolol</t>
  </si>
  <si>
    <t>Lolol - Paredones - Pumanque</t>
  </si>
  <si>
    <t>Enero-Abril</t>
  </si>
  <si>
    <t>Mercado interno y exportación</t>
  </si>
  <si>
    <t>DIC - ENE</t>
  </si>
  <si>
    <t>Sequía, heladas, incendios, lluvias intensas</t>
  </si>
  <si>
    <t>Controles sanitarios</t>
  </si>
  <si>
    <t>Febrero y Agosto</t>
  </si>
  <si>
    <t>Preparación de apiario para otoño e invierno</t>
  </si>
  <si>
    <t>Marzo</t>
  </si>
  <si>
    <t>Toma de Muestras para Análisis sanitarios</t>
  </si>
  <si>
    <t>Marzo y Julio</t>
  </si>
  <si>
    <t>Preparacion de alimento</t>
  </si>
  <si>
    <t>Marzo-Septiembre</t>
  </si>
  <si>
    <t>Alimentación de colmenas</t>
  </si>
  <si>
    <t>Marzo a Septiembre</t>
  </si>
  <si>
    <t>Reparación y/o mantención de materiales de colmenas en bodega</t>
  </si>
  <si>
    <t>Abril a Agosto</t>
  </si>
  <si>
    <t>Fundición marcos negros (30%)</t>
  </si>
  <si>
    <t>Mayo y Agosto</t>
  </si>
  <si>
    <t>Instalación y monitoreos trampas para avispa chaqueta amarilla</t>
  </si>
  <si>
    <t>Agosto a Mayo</t>
  </si>
  <si>
    <t>Eliminación de Malezas</t>
  </si>
  <si>
    <t>Septiembre</t>
  </si>
  <si>
    <t>Manejo de alzas y marcos en colmenas</t>
  </si>
  <si>
    <t>Septiembre a Enero</t>
  </si>
  <si>
    <t>Produción núcleos reposición de masa</t>
  </si>
  <si>
    <t>Septiembre a Octubre</t>
  </si>
  <si>
    <t>Cosecha en apiario</t>
  </si>
  <si>
    <t>Noviembre a Enero</t>
  </si>
  <si>
    <t>Verostop</t>
  </si>
  <si>
    <t>Paquete</t>
  </si>
  <si>
    <t>Febrero</t>
  </si>
  <si>
    <t>Acido Oxálico</t>
  </si>
  <si>
    <t>Agosto</t>
  </si>
  <si>
    <t>Acido Acético</t>
  </si>
  <si>
    <t>lt</t>
  </si>
  <si>
    <t>Julio a Agosto</t>
  </si>
  <si>
    <t xml:space="preserve">Energivit Ksa </t>
  </si>
  <si>
    <t>Julio a Septiembre</t>
  </si>
  <si>
    <t>Azúcar granulada</t>
  </si>
  <si>
    <t>Extracción de miel en SEC (valor por alza)</t>
  </si>
  <si>
    <t>c/u</t>
  </si>
  <si>
    <t>Diciembre - Enero</t>
  </si>
  <si>
    <t>Tambores</t>
  </si>
  <si>
    <t>un</t>
  </si>
  <si>
    <t>Diciembre</t>
  </si>
  <si>
    <t>Análisis nosemosis, acariosis y varroasis</t>
  </si>
  <si>
    <t>Arriendo de terreno apiario (Miel)</t>
  </si>
  <si>
    <t>Abril</t>
  </si>
  <si>
    <t>Cambio de cera (bruta por laminada)</t>
  </si>
  <si>
    <t>Julio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</si>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</sst>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  <numFmt numFmtId="167" formatCode="#,##0.0"/>
    <numFmt numFmtId="168" formatCode="_-* #,##0.00_-;\-* #,##0.00_-;_-* &quot;-&quot;??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0" fontId="13" fillId="0" borderId="20"/>
    <xf numFmtId="0" fontId="1" fillId="0" borderId="20"/>
    <xf numFmtId="0" fontId="13" fillId="0" borderId="20"/>
    <xf numFmtId="166" fontId="13" fillId="0" borderId="20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6" borderId="20" xfId="0" applyFont="1" applyFill="1" applyBorder="1" applyAlignment="1"/>
    <xf numFmtId="0" fontId="6" fillId="6" borderId="20" xfId="0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1" fillId="2" borderId="40" xfId="0" applyFont="1" applyFill="1" applyBorder="1" applyAlignment="1"/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0" fontId="11" fillId="2" borderId="46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4" fillId="2" borderId="6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2" fillId="2" borderId="20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4" fillId="2" borderId="6" xfId="0" applyNumberFormat="1" applyFont="1" applyFill="1" applyBorder="1" applyAlignment="1">
      <alignment horizontal="center" wrapText="1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4" fillId="9" borderId="56" xfId="2" applyFont="1" applyFill="1" applyBorder="1" applyAlignment="1">
      <alignment horizontal="right" vertical="center"/>
    </xf>
    <xf numFmtId="0" fontId="4" fillId="2" borderId="7" xfId="0" applyFont="1" applyFill="1" applyBorder="1" applyAlignment="1"/>
    <xf numFmtId="0" fontId="4" fillId="9" borderId="56" xfId="2" applyFont="1" applyFill="1" applyBorder="1" applyAlignment="1">
      <alignment horizontal="right" vertical="center" wrapText="1"/>
    </xf>
    <xf numFmtId="3" fontId="4" fillId="0" borderId="56" xfId="2" applyNumberFormat="1" applyFont="1" applyBorder="1" applyAlignment="1">
      <alignment horizontal="right" vertical="center"/>
    </xf>
    <xf numFmtId="0" fontId="4" fillId="0" borderId="56" xfId="2" applyFont="1" applyBorder="1" applyAlignment="1">
      <alignment horizontal="right" vertical="center" wrapText="1"/>
    </xf>
    <xf numFmtId="17" fontId="4" fillId="0" borderId="56" xfId="2" applyNumberFormat="1" applyFont="1" applyBorder="1" applyAlignment="1">
      <alignment horizontal="right" vertical="center"/>
    </xf>
    <xf numFmtId="17" fontId="4" fillId="9" borderId="56" xfId="2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9" xfId="0" applyFont="1" applyFill="1" applyBorder="1" applyAlignment="1"/>
    <xf numFmtId="0" fontId="4" fillId="2" borderId="9" xfId="0" applyFont="1" applyFill="1" applyBorder="1" applyAlignment="1">
      <alignment horizontal="right" wrapText="1"/>
    </xf>
    <xf numFmtId="49" fontId="14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6" fillId="0" borderId="57" xfId="3" applyFont="1" applyFill="1" applyBorder="1" applyAlignment="1">
      <alignment vertical="center"/>
    </xf>
    <xf numFmtId="0" fontId="4" fillId="0" borderId="57" xfId="2" applyFont="1" applyBorder="1" applyAlignment="1">
      <alignment horizontal="center" vertical="center"/>
    </xf>
    <xf numFmtId="167" fontId="16" fillId="0" borderId="57" xfId="4" quotePrefix="1" applyNumberFormat="1" applyFont="1" applyFill="1" applyBorder="1" applyAlignment="1">
      <alignment horizontal="center" vertical="center"/>
    </xf>
    <xf numFmtId="0" fontId="16" fillId="0" borderId="57" xfId="3" applyFont="1" applyFill="1" applyBorder="1" applyAlignment="1">
      <alignment horizontal="center" vertical="center"/>
    </xf>
    <xf numFmtId="0" fontId="16" fillId="0" borderId="57" xfId="3" applyFont="1" applyFill="1" applyBorder="1" applyAlignment="1">
      <alignment vertical="center" wrapText="1"/>
    </xf>
    <xf numFmtId="3" fontId="16" fillId="0" borderId="57" xfId="2" applyNumberFormat="1" applyFont="1" applyBorder="1" applyAlignment="1">
      <alignment horizontal="center" vertical="center"/>
    </xf>
    <xf numFmtId="167" fontId="16" fillId="0" borderId="57" xfId="4" applyNumberFormat="1" applyFont="1" applyFill="1" applyBorder="1" applyAlignment="1">
      <alignment horizontal="center" vertical="center"/>
    </xf>
    <xf numFmtId="3" fontId="16" fillId="0" borderId="57" xfId="4" quotePrefix="1" applyNumberFormat="1" applyFont="1" applyFill="1" applyBorder="1" applyAlignment="1">
      <alignment horizontal="center" vertical="center"/>
    </xf>
    <xf numFmtId="3" fontId="16" fillId="0" borderId="57" xfId="4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3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3" fontId="4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50" xfId="0" applyNumberFormat="1" applyFont="1" applyFill="1" applyBorder="1" applyAlignment="1">
      <alignment horizontal="center" vertical="center" wrapText="1"/>
    </xf>
    <xf numFmtId="49" fontId="14" fillId="3" borderId="50" xfId="0" applyNumberFormat="1" applyFont="1" applyFill="1" applyBorder="1" applyAlignment="1">
      <alignment horizontal="right" vertical="center" wrapText="1"/>
    </xf>
    <xf numFmtId="0" fontId="16" fillId="0" borderId="57" xfId="3" applyFont="1" applyFill="1" applyBorder="1"/>
    <xf numFmtId="168" fontId="16" fillId="0" borderId="57" xfId="4" applyNumberFormat="1" applyFont="1" applyFill="1" applyBorder="1" applyAlignment="1">
      <alignment horizontal="center"/>
    </xf>
    <xf numFmtId="3" fontId="16" fillId="0" borderId="57" xfId="4" applyNumberFormat="1" applyFont="1" applyFill="1" applyBorder="1" applyAlignment="1">
      <alignment horizontal="center"/>
    </xf>
    <xf numFmtId="0" fontId="16" fillId="0" borderId="57" xfId="3" applyFont="1" applyFill="1" applyBorder="1" applyAlignment="1">
      <alignment horizontal="center"/>
    </xf>
    <xf numFmtId="3" fontId="16" fillId="0" borderId="57" xfId="2" applyNumberFormat="1" applyFont="1" applyBorder="1" applyAlignment="1">
      <alignment horizontal="center"/>
    </xf>
    <xf numFmtId="167" fontId="16" fillId="0" borderId="57" xfId="4" applyNumberFormat="1" applyFont="1" applyFill="1" applyBorder="1" applyAlignment="1">
      <alignment horizontal="center"/>
    </xf>
    <xf numFmtId="49" fontId="5" fillId="3" borderId="49" xfId="0" applyNumberFormat="1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/>
    <xf numFmtId="0" fontId="4" fillId="2" borderId="52" xfId="0" applyFont="1" applyFill="1" applyBorder="1" applyAlignment="1"/>
    <xf numFmtId="0" fontId="4" fillId="2" borderId="52" xfId="0" applyFont="1" applyFill="1" applyBorder="1" applyAlignment="1">
      <alignment horizontal="center"/>
    </xf>
    <xf numFmtId="3" fontId="4" fillId="2" borderId="52" xfId="0" applyNumberFormat="1" applyFont="1" applyFill="1" applyBorder="1" applyAlignment="1"/>
    <xf numFmtId="3" fontId="4" fillId="2" borderId="52" xfId="0" applyNumberFormat="1" applyFont="1" applyFill="1" applyBorder="1" applyAlignment="1">
      <alignment horizontal="right"/>
    </xf>
    <xf numFmtId="49" fontId="14" fillId="3" borderId="50" xfId="0" applyNumberFormat="1" applyFont="1" applyFill="1" applyBorder="1" applyAlignment="1">
      <alignment horizontal="center" vertical="center"/>
    </xf>
    <xf numFmtId="3" fontId="16" fillId="9" borderId="57" xfId="2" applyNumberFormat="1" applyFont="1" applyFill="1" applyBorder="1" applyAlignment="1">
      <alignment horizontal="center" vertical="center" wrapText="1"/>
    </xf>
    <xf numFmtId="3" fontId="4" fillId="9" borderId="57" xfId="2" applyNumberFormat="1" applyFont="1" applyFill="1" applyBorder="1" applyAlignment="1">
      <alignment horizontal="center" vertical="center" wrapText="1"/>
    </xf>
    <xf numFmtId="0" fontId="4" fillId="9" borderId="57" xfId="2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/>
    <xf numFmtId="3" fontId="4" fillId="2" borderId="23" xfId="0" applyNumberFormat="1" applyFont="1" applyFill="1" applyBorder="1" applyAlignment="1"/>
    <xf numFmtId="3" fontId="4" fillId="2" borderId="23" xfId="0" applyNumberFormat="1" applyFont="1" applyFill="1" applyBorder="1" applyAlignment="1">
      <alignment horizontal="right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4" fillId="8" borderId="38" xfId="0" applyFont="1" applyFill="1" applyBorder="1" applyAlignment="1"/>
    <xf numFmtId="0" fontId="4" fillId="6" borderId="20" xfId="0" applyFont="1" applyFill="1" applyBorder="1" applyAlignment="1"/>
    <xf numFmtId="49" fontId="18" fillId="7" borderId="29" xfId="0" applyNumberFormat="1" applyFont="1" applyFill="1" applyBorder="1" applyAlignment="1">
      <alignment vertical="center"/>
    </xf>
    <xf numFmtId="49" fontId="18" fillId="7" borderId="21" xfId="0" applyNumberFormat="1" applyFont="1" applyFill="1" applyBorder="1" applyAlignment="1">
      <alignment horizontal="center" vertical="center"/>
    </xf>
    <xf numFmtId="49" fontId="4" fillId="7" borderId="30" xfId="0" applyNumberFormat="1" applyFont="1" applyFill="1" applyBorder="1" applyAlignment="1">
      <alignment horizontal="center"/>
    </xf>
    <xf numFmtId="49" fontId="18" fillId="2" borderId="31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4" fillId="2" borderId="32" xfId="0" applyNumberFormat="1" applyFont="1" applyFill="1" applyBorder="1" applyAlignment="1"/>
    <xf numFmtId="165" fontId="18" fillId="2" borderId="6" xfId="0" applyNumberFormat="1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49" fontId="18" fillId="7" borderId="33" xfId="0" applyNumberFormat="1" applyFont="1" applyFill="1" applyBorder="1" applyAlignment="1">
      <alignment vertical="center"/>
    </xf>
    <xf numFmtId="165" fontId="18" fillId="7" borderId="34" xfId="0" applyNumberFormat="1" applyFont="1" applyFill="1" applyBorder="1" applyAlignment="1">
      <alignment vertical="center"/>
    </xf>
    <xf numFmtId="9" fontId="18" fillId="7" borderId="35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8" fillId="7" borderId="47" xfId="0" applyNumberFormat="1" applyFont="1" applyFill="1" applyBorder="1" applyAlignment="1">
      <alignment vertical="center"/>
    </xf>
    <xf numFmtId="3" fontId="18" fillId="7" borderId="48" xfId="0" applyNumberFormat="1" applyFont="1" applyFill="1" applyBorder="1" applyAlignment="1">
      <alignment vertical="center"/>
    </xf>
    <xf numFmtId="165" fontId="18" fillId="7" borderId="35" xfId="0" applyNumberFormat="1" applyFont="1" applyFill="1" applyBorder="1" applyAlignment="1">
      <alignment vertical="center"/>
    </xf>
    <xf numFmtId="3" fontId="16" fillId="0" borderId="57" xfId="2" applyNumberFormat="1" applyFont="1" applyFill="1" applyBorder="1" applyAlignment="1">
      <alignment horizontal="center" vertical="center"/>
    </xf>
    <xf numFmtId="3" fontId="4" fillId="0" borderId="56" xfId="2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/>
    </xf>
    <xf numFmtId="17" fontId="4" fillId="0" borderId="56" xfId="2" applyNumberFormat="1" applyFont="1" applyFill="1" applyBorder="1" applyAlignment="1">
      <alignment horizontal="right" vertical="center"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36" xfId="0" applyNumberFormat="1" applyFont="1" applyFill="1" applyBorder="1" applyAlignment="1">
      <alignment vertical="center"/>
    </xf>
    <xf numFmtId="0" fontId="18" fillId="8" borderId="37" xfId="0" applyFont="1" applyFill="1" applyBorder="1" applyAlignment="1">
      <alignment vertical="center"/>
    </xf>
  </cellXfs>
  <cellStyles count="5">
    <cellStyle name="Millares 6" xfId="4"/>
    <cellStyle name="Normal" xfId="0" builtinId="0"/>
    <cellStyle name="Normal 2" xfId="1"/>
    <cellStyle name="Normal 4" xfId="2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workbookViewId="0">
      <selection activeCell="B2" sqref="B2:G93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3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7"/>
    </row>
    <row r="2" spans="1:7" ht="15" customHeight="1">
      <c r="A2" s="2"/>
      <c r="B2" s="2"/>
      <c r="C2" s="2"/>
      <c r="D2" s="2"/>
      <c r="E2" s="2"/>
      <c r="F2" s="2"/>
      <c r="G2" s="37"/>
    </row>
    <row r="3" spans="1:7" ht="15" customHeight="1">
      <c r="A3" s="2"/>
      <c r="B3" s="2"/>
      <c r="C3" s="2"/>
      <c r="D3" s="2"/>
      <c r="E3" s="2"/>
      <c r="F3" s="2"/>
      <c r="G3" s="37"/>
    </row>
    <row r="4" spans="1:7" ht="15" customHeight="1">
      <c r="A4" s="2"/>
      <c r="B4" s="2"/>
      <c r="C4" s="2"/>
      <c r="D4" s="2"/>
      <c r="E4" s="2"/>
      <c r="F4" s="2"/>
      <c r="G4" s="37"/>
    </row>
    <row r="5" spans="1:7" ht="15" customHeight="1">
      <c r="A5" s="2"/>
      <c r="B5" s="2"/>
      <c r="C5" s="2"/>
      <c r="D5" s="2"/>
      <c r="E5" s="2"/>
      <c r="F5" s="2"/>
      <c r="G5" s="37"/>
    </row>
    <row r="6" spans="1:7" ht="15" customHeight="1">
      <c r="A6" s="2"/>
      <c r="B6" s="2"/>
      <c r="C6" s="2"/>
      <c r="D6" s="2"/>
      <c r="E6" s="2"/>
      <c r="F6" s="2"/>
      <c r="G6" s="37"/>
    </row>
    <row r="7" spans="1:7" ht="15" customHeight="1">
      <c r="A7" s="2"/>
      <c r="B7" s="2"/>
      <c r="C7" s="2"/>
      <c r="D7" s="2"/>
      <c r="E7" s="2"/>
      <c r="F7" s="2"/>
      <c r="G7" s="37"/>
    </row>
    <row r="8" spans="1:7" ht="15" customHeight="1">
      <c r="A8" s="2"/>
      <c r="B8" s="3"/>
      <c r="C8" s="4"/>
      <c r="D8" s="2"/>
      <c r="E8" s="4"/>
      <c r="F8" s="4"/>
      <c r="G8" s="38"/>
    </row>
    <row r="9" spans="1:7" ht="12" customHeight="1">
      <c r="A9" s="5"/>
      <c r="B9" s="51" t="s">
        <v>0</v>
      </c>
      <c r="C9" s="52" t="s">
        <v>64</v>
      </c>
      <c r="D9" s="53"/>
      <c r="E9" s="161" t="s">
        <v>59</v>
      </c>
      <c r="F9" s="162"/>
      <c r="G9" s="159">
        <v>2000</v>
      </c>
    </row>
    <row r="10" spans="1:7" ht="18" customHeight="1">
      <c r="A10" s="5"/>
      <c r="B10" s="6" t="s">
        <v>1</v>
      </c>
      <c r="C10" s="54" t="s">
        <v>65</v>
      </c>
      <c r="D10" s="53"/>
      <c r="E10" s="163" t="s">
        <v>2</v>
      </c>
      <c r="F10" s="164"/>
      <c r="G10" s="160" t="s">
        <v>70</v>
      </c>
    </row>
    <row r="11" spans="1:7" ht="18" customHeight="1">
      <c r="A11" s="5"/>
      <c r="B11" s="6" t="s">
        <v>3</v>
      </c>
      <c r="C11" s="52" t="s">
        <v>66</v>
      </c>
      <c r="D11" s="53"/>
      <c r="E11" s="163" t="s">
        <v>60</v>
      </c>
      <c r="F11" s="164"/>
      <c r="G11" s="158">
        <v>3500</v>
      </c>
    </row>
    <row r="12" spans="1:7" ht="11.25" customHeight="1">
      <c r="A12" s="5"/>
      <c r="B12" s="6" t="s">
        <v>4</v>
      </c>
      <c r="C12" s="52" t="s">
        <v>67</v>
      </c>
      <c r="D12" s="53"/>
      <c r="E12" s="49" t="s">
        <v>5</v>
      </c>
      <c r="F12" s="50"/>
      <c r="G12" s="55">
        <f>G9*G11</f>
        <v>7000000</v>
      </c>
    </row>
    <row r="13" spans="1:7" ht="11.25" customHeight="1">
      <c r="A13" s="5"/>
      <c r="B13" s="6" t="s">
        <v>6</v>
      </c>
      <c r="C13" s="52" t="s">
        <v>68</v>
      </c>
      <c r="D13" s="53"/>
      <c r="E13" s="163" t="s">
        <v>7</v>
      </c>
      <c r="F13" s="164"/>
      <c r="G13" s="56" t="s">
        <v>71</v>
      </c>
    </row>
    <row r="14" spans="1:7" ht="25.5">
      <c r="A14" s="5"/>
      <c r="B14" s="6" t="s">
        <v>8</v>
      </c>
      <c r="C14" s="54" t="s">
        <v>69</v>
      </c>
      <c r="D14" s="53"/>
      <c r="E14" s="163" t="s">
        <v>9</v>
      </c>
      <c r="F14" s="164"/>
      <c r="G14" s="57" t="s">
        <v>72</v>
      </c>
    </row>
    <row r="15" spans="1:7" ht="25.5" customHeight="1">
      <c r="A15" s="5"/>
      <c r="B15" s="6" t="s">
        <v>10</v>
      </c>
      <c r="C15" s="58" t="s">
        <v>120</v>
      </c>
      <c r="D15" s="53"/>
      <c r="E15" s="165" t="s">
        <v>11</v>
      </c>
      <c r="F15" s="166"/>
      <c r="G15" s="56" t="s">
        <v>73</v>
      </c>
    </row>
    <row r="16" spans="1:7" ht="12" customHeight="1">
      <c r="A16" s="2"/>
      <c r="B16" s="59"/>
      <c r="C16" s="60"/>
      <c r="D16" s="61"/>
      <c r="E16" s="62"/>
      <c r="F16" s="62"/>
      <c r="G16" s="63"/>
    </row>
    <row r="17" spans="1:7" ht="12" customHeight="1">
      <c r="A17" s="7"/>
      <c r="B17" s="167" t="s">
        <v>12</v>
      </c>
      <c r="C17" s="168"/>
      <c r="D17" s="168"/>
      <c r="E17" s="168"/>
      <c r="F17" s="168"/>
      <c r="G17" s="168"/>
    </row>
    <row r="18" spans="1:7" ht="12" customHeight="1">
      <c r="A18" s="2"/>
      <c r="B18" s="8"/>
      <c r="C18" s="9"/>
      <c r="D18" s="9"/>
      <c r="E18" s="9"/>
      <c r="F18" s="10"/>
      <c r="G18" s="39"/>
    </row>
    <row r="19" spans="1:7" ht="12" customHeight="1">
      <c r="A19" s="5"/>
      <c r="B19" s="64" t="s">
        <v>13</v>
      </c>
      <c r="C19" s="65"/>
      <c r="D19" s="66"/>
      <c r="E19" s="66"/>
      <c r="F19" s="66"/>
      <c r="G19" s="67"/>
    </row>
    <row r="20" spans="1:7" ht="24" customHeight="1">
      <c r="A20" s="7"/>
      <c r="B20" s="68" t="s">
        <v>14</v>
      </c>
      <c r="C20" s="68" t="s">
        <v>15</v>
      </c>
      <c r="D20" s="68" t="s">
        <v>16</v>
      </c>
      <c r="E20" s="68" t="s">
        <v>17</v>
      </c>
      <c r="F20" s="68" t="s">
        <v>18</v>
      </c>
      <c r="G20" s="68" t="s">
        <v>19</v>
      </c>
    </row>
    <row r="21" spans="1:7" ht="12.75" customHeight="1">
      <c r="A21" s="7"/>
      <c r="B21" s="69" t="s">
        <v>74</v>
      </c>
      <c r="C21" s="70" t="s">
        <v>20</v>
      </c>
      <c r="D21" s="71">
        <v>1.5</v>
      </c>
      <c r="E21" s="72" t="s">
        <v>75</v>
      </c>
      <c r="F21" s="77">
        <v>25000</v>
      </c>
      <c r="G21" s="157">
        <f t="shared" ref="G21:G32" si="0">+D21*F21</f>
        <v>37500</v>
      </c>
    </row>
    <row r="22" spans="1:7" ht="25.5">
      <c r="A22" s="7"/>
      <c r="B22" s="73" t="s">
        <v>76</v>
      </c>
      <c r="C22" s="70" t="s">
        <v>20</v>
      </c>
      <c r="D22" s="71">
        <v>1.5</v>
      </c>
      <c r="E22" s="72" t="s">
        <v>77</v>
      </c>
      <c r="F22" s="77">
        <v>25000</v>
      </c>
      <c r="G22" s="157">
        <f t="shared" si="0"/>
        <v>37500</v>
      </c>
    </row>
    <row r="23" spans="1:7" ht="25.5">
      <c r="A23" s="7"/>
      <c r="B23" s="73" t="s">
        <v>78</v>
      </c>
      <c r="C23" s="70" t="s">
        <v>20</v>
      </c>
      <c r="D23" s="75">
        <v>0.5</v>
      </c>
      <c r="E23" s="72" t="s">
        <v>79</v>
      </c>
      <c r="F23" s="77">
        <v>25000</v>
      </c>
      <c r="G23" s="74">
        <f t="shared" si="0"/>
        <v>12500</v>
      </c>
    </row>
    <row r="24" spans="1:7" ht="15">
      <c r="A24" s="7"/>
      <c r="B24" s="69" t="s">
        <v>80</v>
      </c>
      <c r="C24" s="70" t="s">
        <v>20</v>
      </c>
      <c r="D24" s="76">
        <v>10</v>
      </c>
      <c r="E24" s="72" t="s">
        <v>81</v>
      </c>
      <c r="F24" s="77">
        <v>25000</v>
      </c>
      <c r="G24" s="74">
        <f t="shared" si="0"/>
        <v>250000</v>
      </c>
    </row>
    <row r="25" spans="1:7" ht="15">
      <c r="A25" s="7"/>
      <c r="B25" s="69" t="s">
        <v>82</v>
      </c>
      <c r="C25" s="70" t="s">
        <v>20</v>
      </c>
      <c r="D25" s="77">
        <v>12</v>
      </c>
      <c r="E25" s="72" t="s">
        <v>83</v>
      </c>
      <c r="F25" s="77">
        <v>25000</v>
      </c>
      <c r="G25" s="74">
        <f t="shared" si="0"/>
        <v>300000</v>
      </c>
    </row>
    <row r="26" spans="1:7" ht="38.25">
      <c r="A26" s="7"/>
      <c r="B26" s="73" t="s">
        <v>84</v>
      </c>
      <c r="C26" s="70" t="s">
        <v>20</v>
      </c>
      <c r="D26" s="77">
        <v>6</v>
      </c>
      <c r="E26" s="72" t="s">
        <v>85</v>
      </c>
      <c r="F26" s="77">
        <v>25000</v>
      </c>
      <c r="G26" s="74">
        <f t="shared" si="0"/>
        <v>150000</v>
      </c>
    </row>
    <row r="27" spans="1:7" ht="15">
      <c r="A27" s="7"/>
      <c r="B27" s="73" t="s">
        <v>86</v>
      </c>
      <c r="C27" s="70" t="s">
        <v>20</v>
      </c>
      <c r="D27" s="75">
        <v>2.7</v>
      </c>
      <c r="E27" s="72" t="s">
        <v>87</v>
      </c>
      <c r="F27" s="77">
        <v>25000</v>
      </c>
      <c r="G27" s="74">
        <f t="shared" si="0"/>
        <v>67500</v>
      </c>
    </row>
    <row r="28" spans="1:7" ht="25.5">
      <c r="A28" s="7"/>
      <c r="B28" s="73" t="s">
        <v>88</v>
      </c>
      <c r="C28" s="70" t="s">
        <v>20</v>
      </c>
      <c r="D28" s="77">
        <v>0.75</v>
      </c>
      <c r="E28" s="72" t="s">
        <v>89</v>
      </c>
      <c r="F28" s="77">
        <v>25000</v>
      </c>
      <c r="G28" s="74">
        <f t="shared" si="0"/>
        <v>18750</v>
      </c>
    </row>
    <row r="29" spans="1:7" ht="15">
      <c r="A29" s="7"/>
      <c r="B29" s="69" t="s">
        <v>90</v>
      </c>
      <c r="C29" s="70" t="s">
        <v>20</v>
      </c>
      <c r="D29" s="77">
        <v>0.75</v>
      </c>
      <c r="E29" s="72" t="s">
        <v>91</v>
      </c>
      <c r="F29" s="77">
        <v>25000</v>
      </c>
      <c r="G29" s="74">
        <f t="shared" si="0"/>
        <v>18750</v>
      </c>
    </row>
    <row r="30" spans="1:7" ht="25.5">
      <c r="A30" s="7"/>
      <c r="B30" s="73" t="s">
        <v>92</v>
      </c>
      <c r="C30" s="70" t="s">
        <v>20</v>
      </c>
      <c r="D30" s="77">
        <v>36</v>
      </c>
      <c r="E30" s="72" t="s">
        <v>93</v>
      </c>
      <c r="F30" s="77">
        <v>25000</v>
      </c>
      <c r="G30" s="74">
        <f t="shared" si="0"/>
        <v>900000</v>
      </c>
    </row>
    <row r="31" spans="1:7" ht="25.5">
      <c r="A31" s="7"/>
      <c r="B31" s="73" t="s">
        <v>94</v>
      </c>
      <c r="C31" s="70" t="s">
        <v>20</v>
      </c>
      <c r="D31" s="77">
        <v>2</v>
      </c>
      <c r="E31" s="72" t="s">
        <v>95</v>
      </c>
      <c r="F31" s="77">
        <v>25000</v>
      </c>
      <c r="G31" s="74">
        <f t="shared" si="0"/>
        <v>50000</v>
      </c>
    </row>
    <row r="32" spans="1:7" ht="15">
      <c r="A32" s="7"/>
      <c r="B32" s="69" t="s">
        <v>96</v>
      </c>
      <c r="C32" s="70" t="s">
        <v>20</v>
      </c>
      <c r="D32" s="77">
        <v>6</v>
      </c>
      <c r="E32" s="72" t="s">
        <v>97</v>
      </c>
      <c r="F32" s="77">
        <v>25000</v>
      </c>
      <c r="G32" s="74">
        <f t="shared" si="0"/>
        <v>150000</v>
      </c>
    </row>
    <row r="33" spans="1:11" ht="12.75" customHeight="1">
      <c r="A33" s="7"/>
      <c r="B33" s="12" t="s">
        <v>21</v>
      </c>
      <c r="C33" s="13"/>
      <c r="D33" s="13"/>
      <c r="E33" s="13"/>
      <c r="F33" s="14"/>
      <c r="G33" s="46">
        <f>SUM(G21:G32)</f>
        <v>1992500</v>
      </c>
    </row>
    <row r="34" spans="1:11" ht="12" customHeight="1">
      <c r="A34" s="2"/>
      <c r="B34" s="78"/>
      <c r="C34" s="79"/>
      <c r="D34" s="79"/>
      <c r="E34" s="79"/>
      <c r="F34" s="80"/>
      <c r="G34" s="81"/>
    </row>
    <row r="35" spans="1:11" ht="12" customHeight="1">
      <c r="A35" s="5"/>
      <c r="B35" s="82" t="s">
        <v>22</v>
      </c>
      <c r="C35" s="83"/>
      <c r="D35" s="84"/>
      <c r="E35" s="84"/>
      <c r="F35" s="85"/>
      <c r="G35" s="86"/>
    </row>
    <row r="36" spans="1:11" ht="24" customHeight="1">
      <c r="A36" s="5"/>
      <c r="B36" s="87" t="s">
        <v>14</v>
      </c>
      <c r="C36" s="88" t="s">
        <v>15</v>
      </c>
      <c r="D36" s="88" t="s">
        <v>16</v>
      </c>
      <c r="E36" s="87" t="s">
        <v>57</v>
      </c>
      <c r="F36" s="88" t="s">
        <v>18</v>
      </c>
      <c r="G36" s="87" t="s">
        <v>19</v>
      </c>
    </row>
    <row r="37" spans="1:11" ht="12" customHeight="1">
      <c r="A37" s="5"/>
      <c r="B37" s="89"/>
      <c r="C37" s="90" t="s">
        <v>57</v>
      </c>
      <c r="D37" s="90" t="s">
        <v>57</v>
      </c>
      <c r="E37" s="90" t="s">
        <v>57</v>
      </c>
      <c r="F37" s="91" t="s">
        <v>57</v>
      </c>
      <c r="G37" s="92"/>
    </row>
    <row r="38" spans="1:11" ht="12" customHeight="1">
      <c r="A38" s="5"/>
      <c r="B38" s="15" t="s">
        <v>23</v>
      </c>
      <c r="C38" s="16"/>
      <c r="D38" s="16"/>
      <c r="E38" s="16"/>
      <c r="F38" s="93"/>
      <c r="G38" s="47"/>
    </row>
    <row r="39" spans="1:11" ht="12" customHeight="1">
      <c r="A39" s="2"/>
      <c r="B39" s="94"/>
      <c r="C39" s="95"/>
      <c r="D39" s="95"/>
      <c r="E39" s="95"/>
      <c r="F39" s="96"/>
      <c r="G39" s="97"/>
    </row>
    <row r="40" spans="1:11" ht="12" customHeight="1">
      <c r="A40" s="5"/>
      <c r="B40" s="82" t="s">
        <v>24</v>
      </c>
      <c r="C40" s="83"/>
      <c r="D40" s="84"/>
      <c r="E40" s="84"/>
      <c r="F40" s="85"/>
      <c r="G40" s="86"/>
    </row>
    <row r="41" spans="1:11" ht="24" customHeight="1">
      <c r="A41" s="5"/>
      <c r="B41" s="98" t="s">
        <v>14</v>
      </c>
      <c r="C41" s="98" t="s">
        <v>15</v>
      </c>
      <c r="D41" s="98" t="s">
        <v>16</v>
      </c>
      <c r="E41" s="98" t="s">
        <v>17</v>
      </c>
      <c r="F41" s="99" t="s">
        <v>18</v>
      </c>
      <c r="G41" s="98" t="s">
        <v>19</v>
      </c>
    </row>
    <row r="42" spans="1:11" ht="12.75" customHeight="1">
      <c r="A42" s="7"/>
      <c r="B42" s="48"/>
      <c r="C42" s="11"/>
      <c r="D42" s="36"/>
      <c r="E42" s="11"/>
      <c r="F42" s="45"/>
      <c r="G42" s="45"/>
    </row>
    <row r="43" spans="1:11" ht="12.75" customHeight="1">
      <c r="A43" s="7"/>
      <c r="B43" s="48"/>
      <c r="C43" s="11"/>
      <c r="D43" s="36"/>
      <c r="E43" s="11"/>
      <c r="F43" s="45"/>
      <c r="G43" s="45"/>
    </row>
    <row r="44" spans="1:11" ht="12.75" customHeight="1">
      <c r="A44" s="5"/>
      <c r="B44" s="15" t="s">
        <v>25</v>
      </c>
      <c r="C44" s="16"/>
      <c r="D44" s="16"/>
      <c r="E44" s="16"/>
      <c r="F44" s="16"/>
      <c r="G44" s="47">
        <f>SUM(G42:G43)</f>
        <v>0</v>
      </c>
    </row>
    <row r="45" spans="1:11" ht="12" customHeight="1">
      <c r="A45" s="2"/>
      <c r="B45" s="94"/>
      <c r="C45" s="95"/>
      <c r="D45" s="95"/>
      <c r="E45" s="95"/>
      <c r="F45" s="96"/>
      <c r="G45" s="97"/>
    </row>
    <row r="46" spans="1:11" ht="12" customHeight="1">
      <c r="A46" s="5"/>
      <c r="B46" s="82" t="s">
        <v>26</v>
      </c>
      <c r="C46" s="83"/>
      <c r="D46" s="84"/>
      <c r="E46" s="84"/>
      <c r="F46" s="85"/>
      <c r="G46" s="86"/>
    </row>
    <row r="47" spans="1:11" ht="24" customHeight="1">
      <c r="A47" s="5"/>
      <c r="B47" s="100" t="s">
        <v>27</v>
      </c>
      <c r="C47" s="100" t="s">
        <v>28</v>
      </c>
      <c r="D47" s="100" t="s">
        <v>29</v>
      </c>
      <c r="E47" s="100" t="s">
        <v>17</v>
      </c>
      <c r="F47" s="100" t="s">
        <v>18</v>
      </c>
      <c r="G47" s="101" t="s">
        <v>19</v>
      </c>
      <c r="K47" s="35"/>
    </row>
    <row r="48" spans="1:11" ht="12.75" customHeight="1">
      <c r="A48" s="20"/>
      <c r="B48" s="102" t="s">
        <v>98</v>
      </c>
      <c r="C48" s="103" t="s">
        <v>99</v>
      </c>
      <c r="D48" s="104">
        <v>20</v>
      </c>
      <c r="E48" s="105" t="s">
        <v>100</v>
      </c>
      <c r="F48" s="104">
        <v>940.1</v>
      </c>
      <c r="G48" s="106">
        <f>+D48*F48</f>
        <v>18802</v>
      </c>
    </row>
    <row r="49" spans="1:9" ht="12.75" customHeight="1">
      <c r="A49" s="20"/>
      <c r="B49" s="102" t="s">
        <v>101</v>
      </c>
      <c r="C49" s="103" t="s">
        <v>58</v>
      </c>
      <c r="D49" s="107">
        <v>4</v>
      </c>
      <c r="E49" s="105" t="s">
        <v>102</v>
      </c>
      <c r="F49" s="104">
        <v>7711</v>
      </c>
      <c r="G49" s="106">
        <f t="shared" ref="G49:G52" si="1">+D49*F49</f>
        <v>30844</v>
      </c>
    </row>
    <row r="50" spans="1:9" ht="12.75" customHeight="1">
      <c r="A50" s="20"/>
      <c r="B50" s="102" t="s">
        <v>103</v>
      </c>
      <c r="C50" s="103" t="s">
        <v>104</v>
      </c>
      <c r="D50" s="107">
        <v>4</v>
      </c>
      <c r="E50" s="105" t="s">
        <v>105</v>
      </c>
      <c r="F50" s="104">
        <v>6069</v>
      </c>
      <c r="G50" s="106">
        <f t="shared" si="1"/>
        <v>24276</v>
      </c>
    </row>
    <row r="51" spans="1:9" ht="12.75" customHeight="1">
      <c r="A51" s="20"/>
      <c r="B51" s="102" t="s">
        <v>106</v>
      </c>
      <c r="C51" s="103" t="s">
        <v>104</v>
      </c>
      <c r="D51" s="107">
        <v>1</v>
      </c>
      <c r="E51" s="105" t="s">
        <v>107</v>
      </c>
      <c r="F51" s="104">
        <v>19500</v>
      </c>
      <c r="G51" s="106">
        <f t="shared" si="1"/>
        <v>19500</v>
      </c>
    </row>
    <row r="52" spans="1:9" ht="12.75" customHeight="1">
      <c r="A52" s="20"/>
      <c r="B52" s="102" t="s">
        <v>108</v>
      </c>
      <c r="C52" s="103" t="s">
        <v>58</v>
      </c>
      <c r="D52" s="104">
        <v>600</v>
      </c>
      <c r="E52" s="105" t="s">
        <v>83</v>
      </c>
      <c r="F52" s="104">
        <v>2261</v>
      </c>
      <c r="G52" s="106">
        <f t="shared" si="1"/>
        <v>1356600</v>
      </c>
    </row>
    <row r="53" spans="1:9" ht="13.5" customHeight="1">
      <c r="A53" s="20"/>
      <c r="B53" s="108" t="s">
        <v>30</v>
      </c>
      <c r="C53" s="109"/>
      <c r="D53" s="109"/>
      <c r="E53" s="109"/>
      <c r="F53" s="110"/>
      <c r="G53" s="111">
        <f>SUM(G48:G52)</f>
        <v>1450022</v>
      </c>
    </row>
    <row r="54" spans="1:9" ht="12" customHeight="1">
      <c r="A54" s="2"/>
      <c r="B54" s="112"/>
      <c r="C54" s="113"/>
      <c r="D54" s="113"/>
      <c r="E54" s="114"/>
      <c r="F54" s="115"/>
      <c r="G54" s="116"/>
    </row>
    <row r="55" spans="1:9" ht="12" customHeight="1">
      <c r="A55" s="5"/>
      <c r="B55" s="82" t="s">
        <v>31</v>
      </c>
      <c r="C55" s="83"/>
      <c r="D55" s="84"/>
      <c r="E55" s="84"/>
      <c r="F55" s="85"/>
      <c r="G55" s="86"/>
    </row>
    <row r="56" spans="1:9" ht="24" customHeight="1">
      <c r="A56" s="5"/>
      <c r="B56" s="117" t="s">
        <v>32</v>
      </c>
      <c r="C56" s="100" t="s">
        <v>28</v>
      </c>
      <c r="D56" s="100" t="s">
        <v>29</v>
      </c>
      <c r="E56" s="117" t="s">
        <v>17</v>
      </c>
      <c r="F56" s="100" t="s">
        <v>18</v>
      </c>
      <c r="G56" s="117" t="s">
        <v>19</v>
      </c>
    </row>
    <row r="57" spans="1:9" ht="16.5" customHeight="1">
      <c r="A57" s="20"/>
      <c r="B57" s="73" t="s">
        <v>109</v>
      </c>
      <c r="C57" s="72" t="s">
        <v>110</v>
      </c>
      <c r="D57" s="118">
        <v>100</v>
      </c>
      <c r="E57" s="72" t="s">
        <v>111</v>
      </c>
      <c r="F57" s="77">
        <v>1500</v>
      </c>
      <c r="G57" s="74">
        <f>+D57*F57</f>
        <v>150000</v>
      </c>
    </row>
    <row r="58" spans="1:9" ht="16.5" customHeight="1">
      <c r="A58" s="20"/>
      <c r="B58" s="73" t="s">
        <v>112</v>
      </c>
      <c r="C58" s="72" t="s">
        <v>113</v>
      </c>
      <c r="D58" s="118">
        <v>7</v>
      </c>
      <c r="E58" s="72" t="s">
        <v>114</v>
      </c>
      <c r="F58" s="77">
        <v>29750</v>
      </c>
      <c r="G58" s="74">
        <f>+D58*F58</f>
        <v>208250</v>
      </c>
    </row>
    <row r="59" spans="1:9" ht="16.5" customHeight="1">
      <c r="A59" s="20"/>
      <c r="B59" s="73" t="s">
        <v>115</v>
      </c>
      <c r="C59" s="72" t="s">
        <v>110</v>
      </c>
      <c r="D59" s="119">
        <v>6</v>
      </c>
      <c r="E59" s="72" t="s">
        <v>79</v>
      </c>
      <c r="F59" s="77">
        <v>10000</v>
      </c>
      <c r="G59" s="74">
        <f>+D59*F59</f>
        <v>60000</v>
      </c>
    </row>
    <row r="60" spans="1:9" ht="16.5" customHeight="1">
      <c r="A60" s="20"/>
      <c r="B60" s="73" t="s">
        <v>116</v>
      </c>
      <c r="C60" s="72" t="s">
        <v>110</v>
      </c>
      <c r="D60" s="119">
        <v>100</v>
      </c>
      <c r="E60" s="72" t="s">
        <v>117</v>
      </c>
      <c r="F60" s="77">
        <v>2000</v>
      </c>
      <c r="G60" s="74">
        <f>+D60*F60</f>
        <v>200000</v>
      </c>
    </row>
    <row r="61" spans="1:9" ht="16.5" customHeight="1">
      <c r="A61" s="20"/>
      <c r="B61" s="73" t="s">
        <v>118</v>
      </c>
      <c r="C61" s="72" t="s">
        <v>58</v>
      </c>
      <c r="D61" s="119">
        <v>90</v>
      </c>
      <c r="E61" s="120" t="s">
        <v>119</v>
      </c>
      <c r="F61" s="77">
        <v>952</v>
      </c>
      <c r="G61" s="74">
        <f>+D61*F61</f>
        <v>85680</v>
      </c>
    </row>
    <row r="62" spans="1:9" ht="13.5" customHeight="1">
      <c r="A62" s="5"/>
      <c r="B62" s="121" t="s">
        <v>33</v>
      </c>
      <c r="C62" s="122"/>
      <c r="D62" s="122"/>
      <c r="E62" s="123"/>
      <c r="F62" s="124"/>
      <c r="G62" s="125">
        <f>SUM(G57:G61)</f>
        <v>703930</v>
      </c>
      <c r="I62" s="44"/>
    </row>
    <row r="63" spans="1:9" ht="12" customHeight="1">
      <c r="A63" s="2"/>
      <c r="B63" s="126"/>
      <c r="C63" s="126"/>
      <c r="D63" s="126"/>
      <c r="E63" s="126"/>
      <c r="F63" s="127"/>
      <c r="G63" s="128"/>
    </row>
    <row r="64" spans="1:9" ht="12" customHeight="1">
      <c r="A64" s="20"/>
      <c r="B64" s="129" t="s">
        <v>34</v>
      </c>
      <c r="C64" s="130"/>
      <c r="D64" s="130"/>
      <c r="E64" s="130"/>
      <c r="F64" s="130"/>
      <c r="G64" s="131">
        <f>G33+G38+G44+G53+G62</f>
        <v>4146452</v>
      </c>
    </row>
    <row r="65" spans="1:7" ht="12" customHeight="1">
      <c r="A65" s="20"/>
      <c r="B65" s="132" t="s">
        <v>35</v>
      </c>
      <c r="C65" s="133"/>
      <c r="D65" s="133"/>
      <c r="E65" s="133"/>
      <c r="F65" s="133"/>
      <c r="G65" s="134">
        <f>G64*0.05</f>
        <v>207322.6</v>
      </c>
    </row>
    <row r="66" spans="1:7" ht="12" customHeight="1">
      <c r="A66" s="20"/>
      <c r="B66" s="135" t="s">
        <v>36</v>
      </c>
      <c r="C66" s="136"/>
      <c r="D66" s="136"/>
      <c r="E66" s="136"/>
      <c r="F66" s="136"/>
      <c r="G66" s="137">
        <f>G65+G64</f>
        <v>4353774.5999999996</v>
      </c>
    </row>
    <row r="67" spans="1:7" ht="12" customHeight="1">
      <c r="A67" s="20"/>
      <c r="B67" s="132" t="s">
        <v>37</v>
      </c>
      <c r="C67" s="133"/>
      <c r="D67" s="133"/>
      <c r="E67" s="133"/>
      <c r="F67" s="133"/>
      <c r="G67" s="134">
        <f>G12</f>
        <v>7000000</v>
      </c>
    </row>
    <row r="68" spans="1:7" ht="12" customHeight="1">
      <c r="A68" s="20"/>
      <c r="B68" s="135" t="s">
        <v>38</v>
      </c>
      <c r="C68" s="136"/>
      <c r="D68" s="136"/>
      <c r="E68" s="136"/>
      <c r="F68" s="136"/>
      <c r="G68" s="137">
        <f>G67-G66</f>
        <v>2646225.4000000004</v>
      </c>
    </row>
    <row r="69" spans="1:7" ht="12" customHeight="1">
      <c r="A69" s="20"/>
      <c r="B69" s="21" t="s">
        <v>39</v>
      </c>
      <c r="C69" s="22"/>
      <c r="D69" s="22"/>
      <c r="E69" s="22"/>
      <c r="F69" s="22"/>
      <c r="G69" s="40"/>
    </row>
    <row r="70" spans="1:7" ht="12.75" customHeight="1" thickBot="1">
      <c r="A70" s="20"/>
      <c r="B70" s="23"/>
      <c r="C70" s="22"/>
      <c r="D70" s="22"/>
      <c r="E70" s="22"/>
      <c r="F70" s="22"/>
      <c r="G70" s="40"/>
    </row>
    <row r="71" spans="1:7" ht="12" customHeight="1">
      <c r="A71" s="20"/>
      <c r="B71" s="26" t="s">
        <v>40</v>
      </c>
      <c r="C71" s="27"/>
      <c r="D71" s="27"/>
      <c r="E71" s="27"/>
      <c r="F71" s="28"/>
      <c r="G71" s="40"/>
    </row>
    <row r="72" spans="1:7" ht="12" customHeight="1">
      <c r="A72" s="20"/>
      <c r="B72" s="29" t="s">
        <v>41</v>
      </c>
      <c r="C72" s="19"/>
      <c r="D72" s="19"/>
      <c r="E72" s="19"/>
      <c r="F72" s="30"/>
      <c r="G72" s="40"/>
    </row>
    <row r="73" spans="1:7" ht="12" customHeight="1">
      <c r="A73" s="20"/>
      <c r="B73" s="29" t="s">
        <v>42</v>
      </c>
      <c r="C73" s="19"/>
      <c r="D73" s="19"/>
      <c r="E73" s="19"/>
      <c r="F73" s="30"/>
      <c r="G73" s="40"/>
    </row>
    <row r="74" spans="1:7" ht="12" customHeight="1">
      <c r="A74" s="20"/>
      <c r="B74" s="29" t="s">
        <v>43</v>
      </c>
      <c r="C74" s="19"/>
      <c r="D74" s="19"/>
      <c r="E74" s="19"/>
      <c r="F74" s="30"/>
      <c r="G74" s="40"/>
    </row>
    <row r="75" spans="1:7" ht="12" customHeight="1">
      <c r="A75" s="20"/>
      <c r="B75" s="29" t="s">
        <v>44</v>
      </c>
      <c r="C75" s="19"/>
      <c r="D75" s="19"/>
      <c r="E75" s="19"/>
      <c r="F75" s="30"/>
      <c r="G75" s="40"/>
    </row>
    <row r="76" spans="1:7" ht="12" customHeight="1">
      <c r="A76" s="20"/>
      <c r="B76" s="29" t="s">
        <v>45</v>
      </c>
      <c r="C76" s="19"/>
      <c r="D76" s="19"/>
      <c r="E76" s="19"/>
      <c r="F76" s="30"/>
      <c r="G76" s="40"/>
    </row>
    <row r="77" spans="1:7" ht="12.75" customHeight="1" thickBot="1">
      <c r="A77" s="20"/>
      <c r="B77" s="31" t="s">
        <v>46</v>
      </c>
      <c r="C77" s="32"/>
      <c r="D77" s="32"/>
      <c r="E77" s="32"/>
      <c r="F77" s="33"/>
      <c r="G77" s="40"/>
    </row>
    <row r="78" spans="1:7" ht="12.75" customHeight="1">
      <c r="A78" s="20"/>
      <c r="B78" s="24"/>
      <c r="C78" s="19"/>
      <c r="D78" s="19"/>
      <c r="E78" s="19"/>
      <c r="F78" s="19"/>
      <c r="G78" s="40"/>
    </row>
    <row r="79" spans="1:7" ht="15" customHeight="1" thickBot="1">
      <c r="A79" s="20"/>
      <c r="B79" s="172" t="s">
        <v>47</v>
      </c>
      <c r="C79" s="173"/>
      <c r="D79" s="139"/>
      <c r="E79" s="140"/>
      <c r="F79" s="17"/>
      <c r="G79" s="40"/>
    </row>
    <row r="80" spans="1:7" ht="12" customHeight="1">
      <c r="A80" s="20"/>
      <c r="B80" s="141" t="s">
        <v>32</v>
      </c>
      <c r="C80" s="142" t="s">
        <v>48</v>
      </c>
      <c r="D80" s="143" t="s">
        <v>49</v>
      </c>
      <c r="E80" s="140"/>
      <c r="F80" s="17"/>
      <c r="G80" s="40"/>
    </row>
    <row r="81" spans="1:7" ht="12" customHeight="1">
      <c r="A81" s="20"/>
      <c r="B81" s="144" t="s">
        <v>50</v>
      </c>
      <c r="C81" s="145">
        <f>G33</f>
        <v>1992500</v>
      </c>
      <c r="D81" s="146">
        <f>(C81/C87)</f>
        <v>0.45764886404546534</v>
      </c>
      <c r="E81" s="140"/>
      <c r="F81" s="17"/>
      <c r="G81" s="40"/>
    </row>
    <row r="82" spans="1:7" ht="12" customHeight="1">
      <c r="A82" s="20"/>
      <c r="B82" s="144" t="s">
        <v>51</v>
      </c>
      <c r="C82" s="145">
        <f>G38</f>
        <v>0</v>
      </c>
      <c r="D82" s="146">
        <v>0</v>
      </c>
      <c r="E82" s="140"/>
      <c r="F82" s="17"/>
      <c r="G82" s="40"/>
    </row>
    <row r="83" spans="1:7" ht="12" customHeight="1">
      <c r="A83" s="20"/>
      <c r="B83" s="144" t="s">
        <v>52</v>
      </c>
      <c r="C83" s="145">
        <f>G44</f>
        <v>0</v>
      </c>
      <c r="D83" s="146">
        <f>(C83/C87)</f>
        <v>0</v>
      </c>
      <c r="E83" s="140"/>
      <c r="F83" s="17"/>
      <c r="G83" s="40"/>
    </row>
    <row r="84" spans="1:7" ht="12" customHeight="1">
      <c r="A84" s="20"/>
      <c r="B84" s="144" t="s">
        <v>27</v>
      </c>
      <c r="C84" s="145">
        <f>G53</f>
        <v>1450022</v>
      </c>
      <c r="D84" s="146">
        <f>(C84/C87)</f>
        <v>0.33304939580473464</v>
      </c>
      <c r="E84" s="140"/>
      <c r="F84" s="17"/>
      <c r="G84" s="40"/>
    </row>
    <row r="85" spans="1:7" ht="12" customHeight="1">
      <c r="A85" s="20"/>
      <c r="B85" s="144" t="s">
        <v>53</v>
      </c>
      <c r="C85" s="147">
        <f>G62</f>
        <v>703930</v>
      </c>
      <c r="D85" s="146">
        <f>(C85/C87)</f>
        <v>0.16168269253075251</v>
      </c>
      <c r="E85" s="148"/>
      <c r="F85" s="18"/>
      <c r="G85" s="40"/>
    </row>
    <row r="86" spans="1:7" ht="12" customHeight="1">
      <c r="A86" s="20"/>
      <c r="B86" s="144" t="s">
        <v>54</v>
      </c>
      <c r="C86" s="147">
        <f>G65</f>
        <v>207322.6</v>
      </c>
      <c r="D86" s="146">
        <f>(C86/C87)</f>
        <v>4.7619047619047623E-2</v>
      </c>
      <c r="E86" s="148"/>
      <c r="F86" s="18"/>
      <c r="G86" s="40"/>
    </row>
    <row r="87" spans="1:7" ht="12.75" customHeight="1" thickBot="1">
      <c r="A87" s="20"/>
      <c r="B87" s="149" t="s">
        <v>55</v>
      </c>
      <c r="C87" s="150">
        <f>SUM(C81:C86)</f>
        <v>4353774.5999999996</v>
      </c>
      <c r="D87" s="151">
        <f>SUM(D81:D86)</f>
        <v>1</v>
      </c>
      <c r="E87" s="148"/>
      <c r="F87" s="18"/>
      <c r="G87" s="40"/>
    </row>
    <row r="88" spans="1:7" ht="12" customHeight="1">
      <c r="A88" s="20"/>
      <c r="B88" s="152"/>
      <c r="C88" s="153"/>
      <c r="D88" s="153"/>
      <c r="E88" s="153"/>
      <c r="F88" s="22"/>
      <c r="G88" s="40"/>
    </row>
    <row r="89" spans="1:7" ht="12.75" customHeight="1" thickBot="1">
      <c r="A89" s="20"/>
      <c r="B89" s="138"/>
      <c r="C89" s="153"/>
      <c r="D89" s="153"/>
      <c r="E89" s="153"/>
      <c r="F89" s="22"/>
      <c r="G89" s="40"/>
    </row>
    <row r="90" spans="1:7" ht="12" customHeight="1" thickBot="1">
      <c r="A90" s="20"/>
      <c r="B90" s="169" t="s">
        <v>63</v>
      </c>
      <c r="C90" s="170"/>
      <c r="D90" s="170"/>
      <c r="E90" s="171"/>
      <c r="F90" s="18"/>
      <c r="G90" s="40"/>
    </row>
    <row r="91" spans="1:7" ht="12" customHeight="1">
      <c r="A91" s="20"/>
      <c r="B91" s="154" t="s">
        <v>61</v>
      </c>
      <c r="C91" s="155">
        <v>1500</v>
      </c>
      <c r="D91" s="155">
        <f>G9</f>
        <v>2000</v>
      </c>
      <c r="E91" s="155">
        <v>2500</v>
      </c>
      <c r="F91" s="34"/>
      <c r="G91" s="41"/>
    </row>
    <row r="92" spans="1:7" ht="12.75" customHeight="1" thickBot="1">
      <c r="A92" s="20"/>
      <c r="B92" s="149" t="s">
        <v>62</v>
      </c>
      <c r="C92" s="150">
        <f>(G66/C91)</f>
        <v>2902.5164</v>
      </c>
      <c r="D92" s="150">
        <f>(G66/D91)</f>
        <v>2176.8872999999999</v>
      </c>
      <c r="E92" s="156">
        <f>(G66/E91)</f>
        <v>1741.5098399999999</v>
      </c>
      <c r="F92" s="34"/>
      <c r="G92" s="41"/>
    </row>
    <row r="93" spans="1:7" ht="15.6" customHeight="1">
      <c r="A93" s="20"/>
      <c r="B93" s="25" t="s">
        <v>56</v>
      </c>
      <c r="C93" s="19"/>
      <c r="D93" s="19"/>
      <c r="E93" s="19"/>
      <c r="F93" s="19"/>
      <c r="G93" s="42"/>
    </row>
  </sheetData>
  <mergeCells count="9">
    <mergeCell ref="E9:F9"/>
    <mergeCell ref="E14:F14"/>
    <mergeCell ref="E15:F15"/>
    <mergeCell ref="B17:G17"/>
    <mergeCell ref="B90:E90"/>
    <mergeCell ref="B79:C79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5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Apícola</vt:lpstr>
      <vt:lpstr>Apícola!Área_de_impresión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2022-06-22T19:59:46Z</cp:lastPrinted>
  <dcterms:created xsi:type="dcterms:W3CDTF">2020-11-27T12:49:26Z</dcterms:created>
  <dcterms:modified xsi:type="dcterms:W3CDTF">2022-06-22T19:59:48Z</dcterms:modified>
</cp:coreProperties>
</file>