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SANTA CRUZ\junio sta cruz\"/>
    </mc:Choice>
  </mc:AlternateContent>
  <bookViews>
    <workbookView xWindow="0" yWindow="0" windowWidth="20490" windowHeight="7755" tabRatio="500"/>
  </bookViews>
  <sheets>
    <sheet name="APICOLA" sheetId="2" r:id="rId1"/>
  </sheets>
  <definedNames>
    <definedName name="_xlnm.Print_Area" localSheetId="0">APICOLA!$A$1:$G$92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82" i="2" l="1"/>
  <c r="C81" i="2"/>
  <c r="C80" i="2"/>
  <c r="G10" i="2"/>
  <c r="G60" i="2" l="1"/>
  <c r="G59" i="2"/>
  <c r="G58" i="2"/>
  <c r="G53" i="2"/>
  <c r="G52" i="2"/>
  <c r="G51" i="2"/>
  <c r="G49" i="2"/>
  <c r="G48" i="2"/>
  <c r="G47" i="2"/>
  <c r="G46" i="2"/>
  <c r="G45" i="2"/>
  <c r="G44" i="2"/>
  <c r="G28" i="2"/>
  <c r="G27" i="2"/>
  <c r="G26" i="2"/>
  <c r="G25" i="2"/>
  <c r="G24" i="2"/>
  <c r="G23" i="2"/>
  <c r="G22" i="2"/>
  <c r="G21" i="2"/>
  <c r="G20" i="2"/>
  <c r="G19" i="2"/>
  <c r="G66" i="2"/>
  <c r="G29" i="2" l="1"/>
  <c r="G61" i="2"/>
  <c r="C84" i="2" s="1"/>
  <c r="G54" i="2"/>
  <c r="C83" i="2" s="1"/>
  <c r="G63" i="2" l="1"/>
  <c r="G64" i="2" s="1"/>
  <c r="G65" i="2" l="1"/>
  <c r="C85" i="2"/>
  <c r="C86" i="2" l="1"/>
  <c r="G67" i="2"/>
  <c r="C91" i="2"/>
  <c r="E91" i="2"/>
  <c r="D91" i="2"/>
  <c r="D80" i="2" l="1"/>
  <c r="D82" i="2"/>
  <c r="D84" i="2"/>
  <c r="D83" i="2"/>
  <c r="D85" i="2"/>
  <c r="D86" i="2" l="1"/>
</calcChain>
</file>

<file path=xl/sharedStrings.xml><?xml version="1.0" encoding="utf-8"?>
<sst xmlns="http://schemas.openxmlformats.org/spreadsheetml/2006/main" count="162" uniqueCount="115">
  <si>
    <t>RUBRO o CULTIVO</t>
  </si>
  <si>
    <t>TIPO</t>
  </si>
  <si>
    <t>Multiflora</t>
  </si>
  <si>
    <t>FECHA ESTIMADA PRECIO DE VENTA</t>
  </si>
  <si>
    <t>Nov-Marzo</t>
  </si>
  <si>
    <t>NIVEL TECNOLOGICO</t>
  </si>
  <si>
    <t>Medio</t>
  </si>
  <si>
    <t>REGION</t>
  </si>
  <si>
    <t>Lib. B. O'Higgins</t>
  </si>
  <si>
    <t>AREA</t>
  </si>
  <si>
    <t>DESTINO DE PRODUCCION</t>
  </si>
  <si>
    <t>Exportación</t>
  </si>
  <si>
    <t>COMUNA/LOCALIDAD</t>
  </si>
  <si>
    <t>Todas</t>
  </si>
  <si>
    <t>FECHA DE COSECHA</t>
  </si>
  <si>
    <t>FECHA PRECIO INSUMOS</t>
  </si>
  <si>
    <t>CONTINGENCIA</t>
  </si>
  <si>
    <t>Sequía</t>
  </si>
  <si>
    <t>MANO DE OBRA</t>
  </si>
  <si>
    <t>Labores</t>
  </si>
  <si>
    <t>Unidad</t>
  </si>
  <si>
    <t>N° Jornadas</t>
  </si>
  <si>
    <t>Epoca (mes)</t>
  </si>
  <si>
    <t xml:space="preserve"> Precio Unitario ($) </t>
  </si>
  <si>
    <t xml:space="preserve"> Sub Total ($) </t>
  </si>
  <si>
    <t>Revisión de colmenas temporada baja</t>
  </si>
  <si>
    <t>JH</t>
  </si>
  <si>
    <t>Abril a Agosto</t>
  </si>
  <si>
    <t>Revisión de colmenas temporada alta</t>
  </si>
  <si>
    <t>Septiembre a Febrero</t>
  </si>
  <si>
    <t>Formación de núcleos</t>
  </si>
  <si>
    <t>Septiembre - Octubre</t>
  </si>
  <si>
    <t>Cosecha</t>
  </si>
  <si>
    <t>Noviembre-Marzo</t>
  </si>
  <si>
    <t>Preparación colmenas para polinizar</t>
  </si>
  <si>
    <t>Agosto</t>
  </si>
  <si>
    <t>Postura de colmenas en huerto</t>
  </si>
  <si>
    <t>Agosto - Octubre</t>
  </si>
  <si>
    <t>Retiro de colmenas del huerto</t>
  </si>
  <si>
    <t>Reparación de material</t>
  </si>
  <si>
    <t>Abril - Julio</t>
  </si>
  <si>
    <t>Limpieza de material</t>
  </si>
  <si>
    <t>Recuperación de cera</t>
  </si>
  <si>
    <t>Subtotal Jornadas Hombre</t>
  </si>
  <si>
    <t>INSUMOS</t>
  </si>
  <si>
    <t>Insumos</t>
  </si>
  <si>
    <t>Cantidad</t>
  </si>
  <si>
    <t>ALIMENTOS Y MEDICAMENTOS</t>
  </si>
  <si>
    <t>Azúcar</t>
  </si>
  <si>
    <t>kg</t>
  </si>
  <si>
    <t>Marzo - Agosto</t>
  </si>
  <si>
    <t>Levadura de cerveza</t>
  </si>
  <si>
    <t>Mayo - Julio</t>
  </si>
  <si>
    <t>Promotor L</t>
  </si>
  <si>
    <t>lts</t>
  </si>
  <si>
    <t>Marzo - Julio</t>
  </si>
  <si>
    <t>Acaricida de síntesis</t>
  </si>
  <si>
    <t>tira</t>
  </si>
  <si>
    <t>Marzo - Abril</t>
  </si>
  <si>
    <t>Acaricida orgánico</t>
  </si>
  <si>
    <t>Agosto, Febrero- Marzo</t>
  </si>
  <si>
    <t>Hormiguicida</t>
  </si>
  <si>
    <t>Anual</t>
  </si>
  <si>
    <t>Gas licuado</t>
  </si>
  <si>
    <t>Reinas</t>
  </si>
  <si>
    <t>Subtotal Insumos</t>
  </si>
  <si>
    <t>OTROS</t>
  </si>
  <si>
    <t>Item</t>
  </si>
  <si>
    <t xml:space="preserve">Cantidad </t>
  </si>
  <si>
    <t>Traslados para polinización</t>
  </si>
  <si>
    <t>Agosto - Noviembre</t>
  </si>
  <si>
    <t>Servicio de extracción de miel</t>
  </si>
  <si>
    <t>Noviembre - Marzo</t>
  </si>
  <si>
    <t>Servicio de estampado de cera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</si>
  <si>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</si>
  <si>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</si>
  <si>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</si>
  <si>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</si>
  <si>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</si>
  <si>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</si>
  <si>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Fuente: INDAP</t>
  </si>
  <si>
    <t>Notas:</t>
  </si>
  <si>
    <t>1. Los precios de los insumos y productos se expresan con IVA.</t>
  </si>
  <si>
    <t>2. El  costo de la mano de obra incluye impuestos e imposiciones.</t>
  </si>
  <si>
    <t>3. El precio de los insumos incluye el transporte hasta el predio.</t>
  </si>
  <si>
    <t>4. Los insumos aplicados (tipo y dosis) están referidos al Área en particular.</t>
  </si>
  <si>
    <t>5. El precio esperado por ventas corresponde al producto colocado en el domicilio del productor.</t>
  </si>
  <si>
    <t>Santa Cruz</t>
  </si>
  <si>
    <t>unidad</t>
  </si>
  <si>
    <t xml:space="preserve">COSTOS DIRECTOS DE PRODUCCION  PARA 10 COLMENAS </t>
  </si>
  <si>
    <t>APICOLA</t>
  </si>
  <si>
    <t>Toalla de papel para timol</t>
  </si>
  <si>
    <t>Colmena</t>
  </si>
  <si>
    <t>RENDIMIENTO (kg)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</si>
  <si>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</si>
  <si>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</si>
  <si>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</si>
  <si>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</si>
  <si>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</si>
  <si>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</si>
  <si>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</si>
  <si>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</si>
  <si>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</si>
  <si>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</si>
  <si>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JORNADA ANIMAL</t>
  </si>
  <si>
    <t>Subtotal Jornadas Animal</t>
  </si>
  <si>
    <t>MAQUINARIA</t>
  </si>
  <si>
    <t>Subtotal Costo Maquinaria</t>
  </si>
  <si>
    <t>6. Resumen de Ingresos para 10 colmenas</t>
  </si>
  <si>
    <t>ESCENARIOS COSTO UNITARIO  ($/kgs)</t>
  </si>
  <si>
    <t>Rendimiento  (kgs)</t>
  </si>
  <si>
    <t>Costo unitario ($/ kgs) (*)</t>
  </si>
  <si>
    <t>PRECIO ESPERADO ($/Kg)</t>
  </si>
  <si>
    <t xml:space="preserve">INGRESO ESPERADO 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</si>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</sst>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64" formatCode="0\ %"/>
    <numFmt numFmtId="165" formatCode="_-* #,##0_-;\-* #,##0_-;_-* \-??_-;_-@_-"/>
    <numFmt numFmtId="166" formatCode="_-* #,##0.00\ _$_-;\-* #,##0.00\ _$_-;_-* \-??\ _$_-;_-@_-"/>
    <numFmt numFmtId="167" formatCode="&quot; &quot;* #,##0&quot; &quot;;&quot; &quot;* &quot;-&quot;#,##0&quot; &quot;;&quot; &quot;* &quot;- &quot;"/>
  </numFmts>
  <fonts count="21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color rgb="FF000000"/>
      <name val="Arial Narrow"/>
      <family val="2"/>
    </font>
    <font>
      <sz val="11"/>
      <color rgb="FF000000"/>
      <name val="Arial Narrow"/>
      <family val="2"/>
    </font>
    <font>
      <sz val="9"/>
      <color rgb="FFFFFFFF"/>
      <name val="Arial Narrow"/>
      <family val="2"/>
    </font>
    <font>
      <sz val="9"/>
      <color rgb="FF000000"/>
      <name val="Arial Narrow"/>
      <family val="2"/>
    </font>
    <font>
      <sz val="9"/>
      <color theme="0"/>
      <name val="Arial Narrow"/>
      <family val="2"/>
    </font>
    <font>
      <sz val="9"/>
      <name val="Arial Narrow"/>
      <family val="2"/>
    </font>
    <font>
      <b/>
      <i/>
      <sz val="9"/>
      <color rgb="FFFFFFFF"/>
      <name val="Arial Narrow"/>
      <family val="2"/>
    </font>
    <font>
      <b/>
      <sz val="9"/>
      <color rgb="FFFFFFFF"/>
      <name val="Arial Narrow"/>
      <family val="2"/>
    </font>
    <font>
      <b/>
      <sz val="9"/>
      <color rgb="FF000000"/>
      <name val="Arial Narrow"/>
      <family val="2"/>
    </font>
    <font>
      <sz val="7"/>
      <color rgb="FF000000"/>
      <name val="Arial Narrow"/>
      <family val="2"/>
    </font>
    <font>
      <b/>
      <sz val="7"/>
      <color rgb="FF000000"/>
      <name val="Arial Narrow"/>
      <family val="2"/>
    </font>
    <font>
      <sz val="7"/>
      <name val="Arial Narrow"/>
      <family val="2"/>
    </font>
    <font>
      <sz val="7"/>
      <color indexed="8"/>
      <name val="Calibri"/>
      <family val="2"/>
    </font>
    <font>
      <b/>
      <sz val="7"/>
      <color indexed="9"/>
      <name val="Calibri"/>
      <family val="2"/>
    </font>
    <font>
      <sz val="8"/>
      <color indexed="9"/>
      <name val="Calibri"/>
      <family val="2"/>
    </font>
    <font>
      <b/>
      <sz val="7"/>
      <name val="Calibri"/>
      <family val="2"/>
    </font>
    <font>
      <sz val="7"/>
      <name val="Calibri"/>
      <family val="2"/>
    </font>
    <font>
      <b/>
      <sz val="9"/>
      <name val="Arial Narrow"/>
      <family val="2"/>
    </font>
    <font>
      <sz val="9"/>
      <color rgb="FF00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88302"/>
        <bgColor rgb="FF808080"/>
      </patternFill>
    </fill>
    <fill>
      <patternFill patternType="solid">
        <fgColor rgb="FFF88302"/>
        <bgColor rgb="FF008080"/>
      </patternFill>
    </fill>
    <fill>
      <patternFill patternType="solid">
        <fgColor rgb="FF29CDD1"/>
        <bgColor rgb="FF92D050"/>
      </patternFill>
    </fill>
    <fill>
      <patternFill patternType="solid">
        <fgColor rgb="FF29CDD1"/>
        <bgColor rgb="FF808080"/>
      </patternFill>
    </fill>
    <fill>
      <patternFill patternType="solid">
        <fgColor rgb="FF29CDD1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6" fontId="1" fillId="0" borderId="0" applyBorder="0" applyProtection="0"/>
    <xf numFmtId="164" fontId="1" fillId="0" borderId="0"/>
    <xf numFmtId="41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 applyBorder="1"/>
    <xf numFmtId="0" fontId="3" fillId="0" borderId="0" xfId="0" applyFont="1"/>
    <xf numFmtId="0" fontId="4" fillId="6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3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3" fontId="5" fillId="0" borderId="1" xfId="0" applyNumberFormat="1" applyFont="1" applyBorder="1" applyAlignment="1">
      <alignment horizontal="right" vertical="center"/>
    </xf>
    <xf numFmtId="14" fontId="5" fillId="0" borderId="1" xfId="0" applyNumberFormat="1" applyFont="1" applyBorder="1" applyAlignment="1">
      <alignment horizontal="right"/>
    </xf>
    <xf numFmtId="0" fontId="5" fillId="0" borderId="0" xfId="0" applyFont="1" applyBorder="1" applyAlignment="1">
      <alignment wrapText="1"/>
    </xf>
    <xf numFmtId="14" fontId="5" fillId="0" borderId="0" xfId="0" applyNumberFormat="1" applyFont="1" applyBorder="1"/>
    <xf numFmtId="0" fontId="5" fillId="0" borderId="0" xfId="0" applyFont="1" applyBorder="1"/>
    <xf numFmtId="0" fontId="5" fillId="0" borderId="0" xfId="0" applyFont="1" applyBorder="1" applyAlignment="1">
      <alignment horizontal="justify" wrapText="1"/>
    </xf>
    <xf numFmtId="0" fontId="5" fillId="0" borderId="0" xfId="0" applyFont="1" applyBorder="1" applyAlignment="1">
      <alignment horizontal="left"/>
    </xf>
    <xf numFmtId="0" fontId="9" fillId="3" borderId="2" xfId="0" applyFont="1" applyFill="1" applyBorder="1" applyAlignment="1">
      <alignment vertical="center"/>
    </xf>
    <xf numFmtId="0" fontId="9" fillId="5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165" fontId="5" fillId="0" borderId="1" xfId="2" applyNumberFormat="1" applyFont="1" applyBorder="1" applyAlignment="1" applyProtection="1">
      <alignment horizontal="right" wrapText="1"/>
    </xf>
    <xf numFmtId="3" fontId="5" fillId="0" borderId="1" xfId="2" applyNumberFormat="1" applyFont="1" applyBorder="1" applyAlignment="1" applyProtection="1">
      <alignment horizontal="center" wrapText="1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4" fillId="5" borderId="3" xfId="0" applyFont="1" applyFill="1" applyBorder="1" applyAlignment="1">
      <alignment vertical="center"/>
    </xf>
    <xf numFmtId="0" fontId="4" fillId="5" borderId="3" xfId="0" applyFont="1" applyFill="1" applyBorder="1" applyAlignment="1">
      <alignment horizontal="center" vertical="center"/>
    </xf>
    <xf numFmtId="3" fontId="4" fillId="5" borderId="3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0" fillId="0" borderId="1" xfId="0" applyFont="1" applyBorder="1"/>
    <xf numFmtId="165" fontId="5" fillId="0" borderId="1" xfId="2" applyNumberFormat="1" applyFont="1" applyBorder="1" applyAlignment="1" applyProtection="1"/>
    <xf numFmtId="3" fontId="5" fillId="0" borderId="1" xfId="2" applyNumberFormat="1" applyFont="1" applyBorder="1" applyAlignment="1" applyProtection="1">
      <alignment horizontal="center"/>
    </xf>
    <xf numFmtId="0" fontId="9" fillId="5" borderId="3" xfId="0" applyFont="1" applyFill="1" applyBorder="1" applyAlignment="1">
      <alignment horizontal="center" vertic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3" fontId="5" fillId="0" borderId="1" xfId="1" applyNumberFormat="1" applyFont="1" applyBorder="1" applyAlignment="1" applyProtection="1">
      <alignment horizontal="center"/>
    </xf>
    <xf numFmtId="0" fontId="7" fillId="0" borderId="1" xfId="0" applyFont="1" applyBorder="1" applyAlignment="1">
      <alignment wrapText="1"/>
    </xf>
    <xf numFmtId="0" fontId="5" fillId="0" borderId="0" xfId="0" applyFont="1" applyBorder="1" applyAlignment="1">
      <alignment horizontal="center"/>
    </xf>
    <xf numFmtId="0" fontId="9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vertical="center"/>
    </xf>
    <xf numFmtId="3" fontId="4" fillId="4" borderId="0" xfId="0" applyNumberFormat="1" applyFont="1" applyFill="1" applyBorder="1" applyAlignment="1">
      <alignment horizontal="center" vertical="center"/>
    </xf>
    <xf numFmtId="0" fontId="9" fillId="5" borderId="0" xfId="0" applyFont="1" applyFill="1" applyBorder="1" applyAlignment="1">
      <alignment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vertical="center"/>
    </xf>
    <xf numFmtId="3" fontId="4" fillId="5" borderId="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/>
    <xf numFmtId="0" fontId="13" fillId="0" borderId="0" xfId="0" applyFont="1" applyBorder="1"/>
    <xf numFmtId="0" fontId="14" fillId="0" borderId="0" xfId="0" applyFont="1" applyFill="1" applyBorder="1" applyAlignment="1"/>
    <xf numFmtId="0" fontId="15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6" fillId="0" borderId="13" xfId="0" applyFont="1" applyFill="1" applyBorder="1" applyAlignment="1">
      <alignment vertical="center"/>
    </xf>
    <xf numFmtId="0" fontId="15" fillId="0" borderId="13" xfId="0" applyFont="1" applyFill="1" applyBorder="1" applyAlignment="1">
      <alignment vertical="center"/>
    </xf>
    <xf numFmtId="49" fontId="17" fillId="0" borderId="7" xfId="0" applyNumberFormat="1" applyFont="1" applyFill="1" applyBorder="1" applyAlignment="1">
      <alignment vertical="center"/>
    </xf>
    <xf numFmtId="3" fontId="17" fillId="0" borderId="8" xfId="0" applyNumberFormat="1" applyFont="1" applyFill="1" applyBorder="1" applyAlignment="1">
      <alignment vertical="center"/>
    </xf>
    <xf numFmtId="9" fontId="18" fillId="0" borderId="9" xfId="0" applyNumberFormat="1" applyFont="1" applyFill="1" applyBorder="1" applyAlignment="1"/>
    <xf numFmtId="167" fontId="17" fillId="0" borderId="8" xfId="0" applyNumberFormat="1" applyFont="1" applyFill="1" applyBorder="1" applyAlignment="1">
      <alignment vertical="center"/>
    </xf>
    <xf numFmtId="49" fontId="17" fillId="8" borderId="4" xfId="0" applyNumberFormat="1" applyFont="1" applyFill="1" applyBorder="1" applyAlignment="1">
      <alignment vertical="center"/>
    </xf>
    <xf numFmtId="49" fontId="17" fillId="8" borderId="5" xfId="0" applyNumberFormat="1" applyFont="1" applyFill="1" applyBorder="1" applyAlignment="1">
      <alignment horizontal="center" vertical="center"/>
    </xf>
    <xf numFmtId="49" fontId="18" fillId="8" borderId="6" xfId="0" applyNumberFormat="1" applyFont="1" applyFill="1" applyBorder="1" applyAlignment="1">
      <alignment horizontal="center"/>
    </xf>
    <xf numFmtId="49" fontId="17" fillId="8" borderId="10" xfId="0" applyNumberFormat="1" applyFont="1" applyFill="1" applyBorder="1" applyAlignment="1">
      <alignment vertical="center"/>
    </xf>
    <xf numFmtId="167" fontId="17" fillId="8" borderId="11" xfId="0" applyNumberFormat="1" applyFont="1" applyFill="1" applyBorder="1" applyAlignment="1">
      <alignment vertical="center"/>
    </xf>
    <xf numFmtId="9" fontId="17" fillId="8" borderId="12" xfId="0" applyNumberFormat="1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49" fontId="18" fillId="0" borderId="0" xfId="0" applyNumberFormat="1" applyFont="1" applyFill="1" applyBorder="1" applyAlignment="1">
      <alignment vertical="center"/>
    </xf>
    <xf numFmtId="0" fontId="18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0" fontId="17" fillId="8" borderId="10" xfId="0" applyNumberFormat="1" applyFont="1" applyFill="1" applyBorder="1" applyAlignment="1">
      <alignment vertical="center"/>
    </xf>
    <xf numFmtId="41" fontId="17" fillId="8" borderId="10" xfId="3" applyFont="1" applyFill="1" applyBorder="1" applyAlignment="1">
      <alignment vertical="center"/>
    </xf>
    <xf numFmtId="165" fontId="20" fillId="0" borderId="1" xfId="2" applyNumberFormat="1" applyFont="1" applyBorder="1" applyAlignment="1" applyProtection="1"/>
    <xf numFmtId="165" fontId="20" fillId="2" borderId="1" xfId="2" applyNumberFormat="1" applyFont="1" applyFill="1" applyBorder="1" applyAlignment="1" applyProtection="1"/>
    <xf numFmtId="165" fontId="20" fillId="0" borderId="1" xfId="1" applyNumberFormat="1" applyFont="1" applyBorder="1" applyAlignment="1" applyProtection="1">
      <alignment horizontal="right" wrapText="1"/>
    </xf>
    <xf numFmtId="0" fontId="5" fillId="0" borderId="1" xfId="0" applyFont="1" applyBorder="1" applyAlignment="1">
      <alignment vertical="center" wrapText="1"/>
    </xf>
    <xf numFmtId="0" fontId="8" fillId="6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 wrapText="1"/>
    </xf>
  </cellXfs>
  <cellStyles count="4">
    <cellStyle name="Millares" xfId="1" builtinId="3"/>
    <cellStyle name="Millares [0]" xfId="3" builtinId="6"/>
    <cellStyle name="Normal" xfId="0" builtinId="0"/>
    <cellStyle name="Texto explicativo" xfId="2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B050"/>
      <rgbColor rgb="FF9BBB59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48A54"/>
      <rgbColor rgb="FF003366"/>
      <rgbColor rgb="FF31869B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28576</xdr:colOff>
      <xdr:row>5</xdr:row>
      <xdr:rowOff>127334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43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AML92"/>
  <sheetViews>
    <sheetView tabSelected="1" zoomScaleNormal="100" workbookViewId="0">
      <selection activeCell="C14" sqref="C14"/>
    </sheetView>
  </sheetViews>
  <sheetFormatPr baseColWidth="10" defaultColWidth="9" defaultRowHeight="16.5" x14ac:dyDescent="0.3"/>
  <cols>
    <col min="1" max="1" width="4.5703125" style="2" customWidth="1"/>
    <col min="2" max="2" width="27.85546875" style="1" customWidth="1"/>
    <col min="3" max="3" width="13.42578125" style="1" bestFit="1" customWidth="1"/>
    <col min="4" max="4" width="9.28515625" style="1" bestFit="1" customWidth="1"/>
    <col min="5" max="5" width="19" style="1" bestFit="1" customWidth="1"/>
    <col min="6" max="6" width="14.28515625" style="1" bestFit="1" customWidth="1"/>
    <col min="7" max="7" width="10.85546875" style="1" bestFit="1" customWidth="1"/>
    <col min="8" max="1026" width="10.85546875" style="1" customWidth="1"/>
    <col min="1027" max="16384" width="9" style="2"/>
  </cols>
  <sheetData>
    <row r="6" spans="2:7" ht="21.75" customHeight="1" x14ac:dyDescent="0.3"/>
    <row r="7" spans="2:7" ht="27.75" customHeight="1" x14ac:dyDescent="0.3">
      <c r="B7" s="3" t="s">
        <v>0</v>
      </c>
      <c r="C7" s="4" t="s">
        <v>90</v>
      </c>
      <c r="D7" s="5"/>
      <c r="E7" s="77" t="s">
        <v>93</v>
      </c>
      <c r="F7" s="77"/>
      <c r="G7" s="6">
        <v>150</v>
      </c>
    </row>
    <row r="8" spans="2:7" ht="12" customHeight="1" x14ac:dyDescent="0.3">
      <c r="B8" s="7" t="s">
        <v>1</v>
      </c>
      <c r="C8" s="4" t="s">
        <v>2</v>
      </c>
      <c r="D8" s="5"/>
      <c r="E8" s="75" t="s">
        <v>3</v>
      </c>
      <c r="F8" s="75"/>
      <c r="G8" s="4" t="s">
        <v>4</v>
      </c>
    </row>
    <row r="9" spans="2:7" ht="21" customHeight="1" x14ac:dyDescent="0.3">
      <c r="B9" s="7" t="s">
        <v>5</v>
      </c>
      <c r="C9" s="4" t="s">
        <v>6</v>
      </c>
      <c r="D9" s="5"/>
      <c r="E9" s="75" t="s">
        <v>112</v>
      </c>
      <c r="F9" s="75"/>
      <c r="G9" s="8">
        <v>4125</v>
      </c>
    </row>
    <row r="10" spans="2:7" ht="12" customHeight="1" x14ac:dyDescent="0.3">
      <c r="B10" s="7" t="s">
        <v>7</v>
      </c>
      <c r="C10" s="4" t="s">
        <v>8</v>
      </c>
      <c r="D10" s="5"/>
      <c r="E10" s="75" t="s">
        <v>113</v>
      </c>
      <c r="F10" s="75"/>
      <c r="G10" s="8">
        <f>+G7*G9</f>
        <v>618750</v>
      </c>
    </row>
    <row r="11" spans="2:7" ht="15" customHeight="1" x14ac:dyDescent="0.3">
      <c r="B11" s="7" t="s">
        <v>9</v>
      </c>
      <c r="C11" s="4" t="s">
        <v>87</v>
      </c>
      <c r="D11" s="5"/>
      <c r="E11" s="78" t="s">
        <v>10</v>
      </c>
      <c r="F11" s="78"/>
      <c r="G11" s="8" t="s">
        <v>11</v>
      </c>
    </row>
    <row r="12" spans="2:7" ht="15" customHeight="1" x14ac:dyDescent="0.3">
      <c r="B12" s="7" t="s">
        <v>12</v>
      </c>
      <c r="C12" s="4" t="s">
        <v>13</v>
      </c>
      <c r="D12" s="5"/>
      <c r="E12" s="79" t="s">
        <v>14</v>
      </c>
      <c r="F12" s="79"/>
      <c r="G12" s="4" t="s">
        <v>4</v>
      </c>
    </row>
    <row r="13" spans="2:7" ht="15" customHeight="1" x14ac:dyDescent="0.3">
      <c r="B13" s="7" t="s">
        <v>15</v>
      </c>
      <c r="C13" s="9" t="s">
        <v>114</v>
      </c>
      <c r="D13" s="5"/>
      <c r="E13" s="75" t="s">
        <v>16</v>
      </c>
      <c r="F13" s="75"/>
      <c r="G13" s="4" t="s">
        <v>17</v>
      </c>
    </row>
    <row r="14" spans="2:7" x14ac:dyDescent="0.3">
      <c r="B14" s="10"/>
      <c r="C14" s="11"/>
      <c r="D14" s="12"/>
      <c r="E14" s="12"/>
      <c r="F14" s="12"/>
      <c r="G14" s="13"/>
    </row>
    <row r="15" spans="2:7" x14ac:dyDescent="0.3">
      <c r="B15" s="76" t="s">
        <v>89</v>
      </c>
      <c r="C15" s="76"/>
      <c r="D15" s="76"/>
      <c r="E15" s="76"/>
      <c r="F15" s="76"/>
      <c r="G15" s="76"/>
    </row>
    <row r="16" spans="2:7" x14ac:dyDescent="0.3">
      <c r="B16" s="12"/>
      <c r="C16" s="14"/>
      <c r="D16" s="14"/>
      <c r="E16" s="14"/>
      <c r="F16" s="12"/>
      <c r="G16" s="12"/>
    </row>
    <row r="17" spans="2:7" x14ac:dyDescent="0.3">
      <c r="B17" s="15" t="s">
        <v>18</v>
      </c>
      <c r="C17" s="5"/>
      <c r="D17" s="5"/>
      <c r="E17" s="5"/>
      <c r="F17" s="5"/>
      <c r="G17" s="5"/>
    </row>
    <row r="18" spans="2:7" x14ac:dyDescent="0.3">
      <c r="B18" s="16" t="s">
        <v>19</v>
      </c>
      <c r="C18" s="16" t="s">
        <v>20</v>
      </c>
      <c r="D18" s="16" t="s">
        <v>21</v>
      </c>
      <c r="E18" s="16" t="s">
        <v>22</v>
      </c>
      <c r="F18" s="16" t="s">
        <v>23</v>
      </c>
      <c r="G18" s="16" t="s">
        <v>24</v>
      </c>
    </row>
    <row r="19" spans="2:7" ht="12" customHeight="1" x14ac:dyDescent="0.3">
      <c r="B19" s="17" t="s">
        <v>25</v>
      </c>
      <c r="C19" s="18" t="s">
        <v>26</v>
      </c>
      <c r="D19" s="18">
        <v>1.2</v>
      </c>
      <c r="E19" s="18" t="s">
        <v>27</v>
      </c>
      <c r="F19" s="19">
        <v>28000</v>
      </c>
      <c r="G19" s="20">
        <f t="shared" ref="G19:G28" si="0">+F19*D19</f>
        <v>33600</v>
      </c>
    </row>
    <row r="20" spans="2:7" ht="12" customHeight="1" x14ac:dyDescent="0.3">
      <c r="B20" s="17" t="s">
        <v>28</v>
      </c>
      <c r="C20" s="18" t="s">
        <v>26</v>
      </c>
      <c r="D20" s="18">
        <v>2</v>
      </c>
      <c r="E20" s="18" t="s">
        <v>29</v>
      </c>
      <c r="F20" s="19">
        <v>28000</v>
      </c>
      <c r="G20" s="20">
        <f t="shared" si="0"/>
        <v>56000</v>
      </c>
    </row>
    <row r="21" spans="2:7" ht="12" customHeight="1" x14ac:dyDescent="0.3">
      <c r="B21" s="17" t="s">
        <v>30</v>
      </c>
      <c r="C21" s="18" t="s">
        <v>26</v>
      </c>
      <c r="D21" s="18">
        <v>0.2</v>
      </c>
      <c r="E21" s="18" t="s">
        <v>31</v>
      </c>
      <c r="F21" s="19">
        <v>28000</v>
      </c>
      <c r="G21" s="20">
        <f t="shared" si="0"/>
        <v>5600</v>
      </c>
    </row>
    <row r="22" spans="2:7" ht="12" customHeight="1" x14ac:dyDescent="0.3">
      <c r="B22" s="17" t="s">
        <v>32</v>
      </c>
      <c r="C22" s="18" t="s">
        <v>26</v>
      </c>
      <c r="D22" s="18">
        <v>0.5</v>
      </c>
      <c r="E22" s="18" t="s">
        <v>33</v>
      </c>
      <c r="F22" s="19">
        <v>28000</v>
      </c>
      <c r="G22" s="20">
        <f t="shared" si="0"/>
        <v>14000</v>
      </c>
    </row>
    <row r="23" spans="2:7" ht="12" customHeight="1" x14ac:dyDescent="0.3">
      <c r="B23" s="17" t="s">
        <v>34</v>
      </c>
      <c r="C23" s="18" t="s">
        <v>26</v>
      </c>
      <c r="D23" s="18">
        <v>0.2</v>
      </c>
      <c r="E23" s="18" t="s">
        <v>35</v>
      </c>
      <c r="F23" s="19">
        <v>28000</v>
      </c>
      <c r="G23" s="20">
        <f t="shared" si="0"/>
        <v>5600</v>
      </c>
    </row>
    <row r="24" spans="2:7" ht="12" customHeight="1" x14ac:dyDescent="0.3">
      <c r="B24" s="17" t="s">
        <v>36</v>
      </c>
      <c r="C24" s="18" t="s">
        <v>26</v>
      </c>
      <c r="D24" s="18">
        <v>0.2</v>
      </c>
      <c r="E24" s="18" t="s">
        <v>37</v>
      </c>
      <c r="F24" s="19">
        <v>28000</v>
      </c>
      <c r="G24" s="20">
        <f t="shared" si="0"/>
        <v>5600</v>
      </c>
    </row>
    <row r="25" spans="2:7" ht="12" customHeight="1" x14ac:dyDescent="0.3">
      <c r="B25" s="17" t="s">
        <v>38</v>
      </c>
      <c r="C25" s="18" t="s">
        <v>26</v>
      </c>
      <c r="D25" s="18">
        <v>0.2</v>
      </c>
      <c r="E25" s="18" t="s">
        <v>37</v>
      </c>
      <c r="F25" s="19">
        <v>28000</v>
      </c>
      <c r="G25" s="20">
        <f t="shared" si="0"/>
        <v>5600</v>
      </c>
    </row>
    <row r="26" spans="2:7" x14ac:dyDescent="0.3">
      <c r="B26" s="17" t="s">
        <v>39</v>
      </c>
      <c r="C26" s="18" t="s">
        <v>26</v>
      </c>
      <c r="D26" s="18">
        <v>0.5</v>
      </c>
      <c r="E26" s="18" t="s">
        <v>40</v>
      </c>
      <c r="F26" s="19">
        <v>28000</v>
      </c>
      <c r="G26" s="20">
        <f t="shared" si="0"/>
        <v>14000</v>
      </c>
    </row>
    <row r="27" spans="2:7" x14ac:dyDescent="0.3">
      <c r="B27" s="17" t="s">
        <v>41</v>
      </c>
      <c r="C27" s="18" t="s">
        <v>26</v>
      </c>
      <c r="D27" s="18">
        <v>0.5</v>
      </c>
      <c r="E27" s="18" t="s">
        <v>40</v>
      </c>
      <c r="F27" s="19">
        <v>28000</v>
      </c>
      <c r="G27" s="20">
        <f t="shared" si="0"/>
        <v>14000</v>
      </c>
    </row>
    <row r="28" spans="2:7" x14ac:dyDescent="0.3">
      <c r="B28" s="21" t="s">
        <v>42</v>
      </c>
      <c r="C28" s="22" t="s">
        <v>26</v>
      </c>
      <c r="D28" s="22">
        <v>0.2</v>
      </c>
      <c r="E28" s="22" t="s">
        <v>40</v>
      </c>
      <c r="F28" s="19">
        <v>28000</v>
      </c>
      <c r="G28" s="20">
        <f t="shared" si="0"/>
        <v>5600</v>
      </c>
    </row>
    <row r="29" spans="2:7" x14ac:dyDescent="0.3">
      <c r="B29" s="23" t="s">
        <v>43</v>
      </c>
      <c r="C29" s="24"/>
      <c r="D29" s="24"/>
      <c r="E29" s="24"/>
      <c r="F29" s="25"/>
      <c r="G29" s="25">
        <f>SUM(G19:G28)</f>
        <v>159600</v>
      </c>
    </row>
    <row r="30" spans="2:7" x14ac:dyDescent="0.3">
      <c r="B30" s="67"/>
      <c r="C30" s="68"/>
      <c r="D30" s="68"/>
      <c r="E30" s="68"/>
      <c r="F30" s="69"/>
      <c r="G30" s="69"/>
    </row>
    <row r="31" spans="2:7" x14ac:dyDescent="0.3">
      <c r="B31" s="15" t="s">
        <v>104</v>
      </c>
      <c r="C31" s="26"/>
      <c r="D31" s="26"/>
      <c r="E31" s="26"/>
      <c r="F31" s="5"/>
      <c r="G31" s="5"/>
    </row>
    <row r="32" spans="2:7" x14ac:dyDescent="0.3">
      <c r="B32" s="16" t="s">
        <v>19</v>
      </c>
      <c r="C32" s="16" t="s">
        <v>20</v>
      </c>
      <c r="D32" s="16" t="s">
        <v>46</v>
      </c>
      <c r="E32" s="16" t="s">
        <v>22</v>
      </c>
      <c r="F32" s="16" t="s">
        <v>23</v>
      </c>
      <c r="G32" s="16" t="s">
        <v>24</v>
      </c>
    </row>
    <row r="33" spans="2:7" x14ac:dyDescent="0.3">
      <c r="B33" s="27"/>
      <c r="C33" s="22"/>
      <c r="D33" s="21"/>
      <c r="E33" s="21"/>
      <c r="F33" s="28"/>
      <c r="G33" s="28"/>
    </row>
    <row r="34" spans="2:7" x14ac:dyDescent="0.3">
      <c r="B34" s="23" t="s">
        <v>105</v>
      </c>
      <c r="C34" s="24"/>
      <c r="D34" s="24"/>
      <c r="E34" s="24"/>
      <c r="F34" s="25"/>
      <c r="G34" s="25">
        <v>0</v>
      </c>
    </row>
    <row r="35" spans="2:7" x14ac:dyDescent="0.3">
      <c r="B35" s="67"/>
      <c r="C35" s="68"/>
      <c r="D35" s="68"/>
      <c r="E35" s="68"/>
      <c r="F35" s="69"/>
      <c r="G35" s="69"/>
    </row>
    <row r="36" spans="2:7" x14ac:dyDescent="0.3">
      <c r="B36" s="15" t="s">
        <v>106</v>
      </c>
      <c r="C36" s="26"/>
      <c r="D36" s="26"/>
      <c r="E36" s="26"/>
      <c r="F36" s="5"/>
      <c r="G36" s="5"/>
    </row>
    <row r="37" spans="2:7" x14ac:dyDescent="0.3">
      <c r="B37" s="16" t="s">
        <v>19</v>
      </c>
      <c r="C37" s="16" t="s">
        <v>20</v>
      </c>
      <c r="D37" s="16" t="s">
        <v>46</v>
      </c>
      <c r="E37" s="16" t="s">
        <v>22</v>
      </c>
      <c r="F37" s="16" t="s">
        <v>23</v>
      </c>
      <c r="G37" s="16" t="s">
        <v>24</v>
      </c>
    </row>
    <row r="38" spans="2:7" x14ac:dyDescent="0.3">
      <c r="B38" s="27"/>
      <c r="C38" s="22"/>
      <c r="D38" s="21"/>
      <c r="E38" s="21"/>
      <c r="F38" s="28"/>
      <c r="G38" s="28"/>
    </row>
    <row r="39" spans="2:7" x14ac:dyDescent="0.3">
      <c r="B39" s="23" t="s">
        <v>107</v>
      </c>
      <c r="C39" s="24"/>
      <c r="D39" s="24"/>
      <c r="E39" s="24"/>
      <c r="F39" s="25"/>
      <c r="G39" s="25">
        <v>0</v>
      </c>
    </row>
    <row r="40" spans="2:7" x14ac:dyDescent="0.3">
      <c r="B40" s="12"/>
      <c r="C40" s="12"/>
      <c r="D40" s="12"/>
      <c r="E40" s="12"/>
      <c r="F40" s="12"/>
      <c r="G40" s="12"/>
    </row>
    <row r="41" spans="2:7" x14ac:dyDescent="0.3">
      <c r="B41" s="15" t="s">
        <v>44</v>
      </c>
      <c r="C41" s="26"/>
      <c r="D41" s="26"/>
      <c r="E41" s="26"/>
      <c r="F41" s="5"/>
      <c r="G41" s="5"/>
    </row>
    <row r="42" spans="2:7" x14ac:dyDescent="0.3">
      <c r="B42" s="16" t="s">
        <v>45</v>
      </c>
      <c r="C42" s="16" t="s">
        <v>20</v>
      </c>
      <c r="D42" s="16" t="s">
        <v>46</v>
      </c>
      <c r="E42" s="16" t="s">
        <v>22</v>
      </c>
      <c r="F42" s="16" t="s">
        <v>23</v>
      </c>
      <c r="G42" s="16" t="s">
        <v>24</v>
      </c>
    </row>
    <row r="43" spans="2:7" x14ac:dyDescent="0.3">
      <c r="B43" s="27" t="s">
        <v>47</v>
      </c>
      <c r="C43" s="22"/>
      <c r="D43" s="21"/>
      <c r="E43" s="21"/>
      <c r="F43" s="28"/>
      <c r="G43" s="28"/>
    </row>
    <row r="44" spans="2:7" x14ac:dyDescent="0.3">
      <c r="B44" s="21" t="s">
        <v>48</v>
      </c>
      <c r="C44" s="22" t="s">
        <v>49</v>
      </c>
      <c r="D44" s="22">
        <v>50</v>
      </c>
      <c r="E44" s="22" t="s">
        <v>50</v>
      </c>
      <c r="F44" s="72">
        <v>1000</v>
      </c>
      <c r="G44" s="29">
        <f t="shared" ref="G44:G49" si="1">+F44*D44</f>
        <v>50000</v>
      </c>
    </row>
    <row r="45" spans="2:7" x14ac:dyDescent="0.3">
      <c r="B45" s="21" t="s">
        <v>51</v>
      </c>
      <c r="C45" s="22" t="s">
        <v>49</v>
      </c>
      <c r="D45" s="22">
        <v>1.2</v>
      </c>
      <c r="E45" s="22" t="s">
        <v>52</v>
      </c>
      <c r="F45" s="72">
        <v>3100</v>
      </c>
      <c r="G45" s="29">
        <f t="shared" si="1"/>
        <v>3720</v>
      </c>
    </row>
    <row r="46" spans="2:7" x14ac:dyDescent="0.3">
      <c r="B46" s="21" t="s">
        <v>53</v>
      </c>
      <c r="C46" s="22" t="s">
        <v>54</v>
      </c>
      <c r="D46" s="22">
        <v>0.4</v>
      </c>
      <c r="E46" s="22" t="s">
        <v>55</v>
      </c>
      <c r="F46" s="72">
        <v>27800</v>
      </c>
      <c r="G46" s="29">
        <f t="shared" si="1"/>
        <v>11120</v>
      </c>
    </row>
    <row r="47" spans="2:7" x14ac:dyDescent="0.3">
      <c r="B47" s="21" t="s">
        <v>56</v>
      </c>
      <c r="C47" s="22" t="s">
        <v>57</v>
      </c>
      <c r="D47" s="22">
        <v>10</v>
      </c>
      <c r="E47" s="22" t="s">
        <v>58</v>
      </c>
      <c r="F47" s="72">
        <v>1146</v>
      </c>
      <c r="G47" s="29">
        <f t="shared" si="1"/>
        <v>11460</v>
      </c>
    </row>
    <row r="48" spans="2:7" x14ac:dyDescent="0.3">
      <c r="B48" s="21" t="s">
        <v>59</v>
      </c>
      <c r="C48" s="22" t="s">
        <v>49</v>
      </c>
      <c r="D48" s="22">
        <v>0.25</v>
      </c>
      <c r="E48" s="22" t="s">
        <v>60</v>
      </c>
      <c r="F48" s="73">
        <v>37500</v>
      </c>
      <c r="G48" s="29">
        <f t="shared" si="1"/>
        <v>9375</v>
      </c>
    </row>
    <row r="49" spans="2:7" x14ac:dyDescent="0.3">
      <c r="B49" s="21" t="s">
        <v>61</v>
      </c>
      <c r="C49" s="22" t="s">
        <v>20</v>
      </c>
      <c r="D49" s="22">
        <v>1</v>
      </c>
      <c r="E49" s="22" t="s">
        <v>62</v>
      </c>
      <c r="F49" s="73">
        <v>12650</v>
      </c>
      <c r="G49" s="29">
        <f t="shared" si="1"/>
        <v>12650</v>
      </c>
    </row>
    <row r="50" spans="2:7" x14ac:dyDescent="0.3">
      <c r="B50" s="27" t="s">
        <v>44</v>
      </c>
      <c r="C50" s="22"/>
      <c r="D50" s="22"/>
      <c r="E50" s="22"/>
      <c r="F50" s="72"/>
      <c r="G50" s="29"/>
    </row>
    <row r="51" spans="2:7" x14ac:dyDescent="0.3">
      <c r="B51" s="21" t="s">
        <v>63</v>
      </c>
      <c r="C51" s="22" t="s">
        <v>49</v>
      </c>
      <c r="D51" s="22">
        <v>1.5</v>
      </c>
      <c r="E51" s="22" t="s">
        <v>62</v>
      </c>
      <c r="F51" s="72">
        <v>1600</v>
      </c>
      <c r="G51" s="29">
        <f>+F51*D51</f>
        <v>2400</v>
      </c>
    </row>
    <row r="52" spans="2:7" x14ac:dyDescent="0.3">
      <c r="B52" s="21" t="s">
        <v>91</v>
      </c>
      <c r="C52" s="22" t="s">
        <v>20</v>
      </c>
      <c r="D52" s="22">
        <v>1</v>
      </c>
      <c r="E52" s="22" t="s">
        <v>62</v>
      </c>
      <c r="F52" s="72">
        <v>450</v>
      </c>
      <c r="G52" s="29">
        <f>+F52*D52</f>
        <v>450</v>
      </c>
    </row>
    <row r="53" spans="2:7" x14ac:dyDescent="0.3">
      <c r="B53" s="21" t="s">
        <v>64</v>
      </c>
      <c r="C53" s="22" t="s">
        <v>88</v>
      </c>
      <c r="D53" s="22">
        <v>2</v>
      </c>
      <c r="E53" s="22" t="s">
        <v>62</v>
      </c>
      <c r="F53" s="72">
        <v>12700</v>
      </c>
      <c r="G53" s="29">
        <f>+F53*D53</f>
        <v>25400</v>
      </c>
    </row>
    <row r="54" spans="2:7" x14ac:dyDescent="0.3">
      <c r="B54" s="23" t="s">
        <v>65</v>
      </c>
      <c r="C54" s="24"/>
      <c r="D54" s="24"/>
      <c r="E54" s="24"/>
      <c r="F54" s="25"/>
      <c r="G54" s="25">
        <f>SUM(G44:G53)</f>
        <v>126575</v>
      </c>
    </row>
    <row r="55" spans="2:7" x14ac:dyDescent="0.3">
      <c r="B55" s="12"/>
      <c r="C55" s="12"/>
      <c r="D55" s="12"/>
      <c r="E55" s="12"/>
      <c r="F55" s="12"/>
      <c r="G55" s="12"/>
    </row>
    <row r="56" spans="2:7" x14ac:dyDescent="0.3">
      <c r="B56" s="15" t="s">
        <v>66</v>
      </c>
      <c r="C56" s="26"/>
      <c r="D56" s="26"/>
      <c r="E56" s="26"/>
      <c r="F56" s="5"/>
      <c r="G56" s="5"/>
    </row>
    <row r="57" spans="2:7" x14ac:dyDescent="0.3">
      <c r="B57" s="30" t="s">
        <v>67</v>
      </c>
      <c r="C57" s="16" t="s">
        <v>20</v>
      </c>
      <c r="D57" s="16" t="s">
        <v>68</v>
      </c>
      <c r="E57" s="16" t="s">
        <v>22</v>
      </c>
      <c r="F57" s="16" t="s">
        <v>23</v>
      </c>
      <c r="G57" s="30" t="s">
        <v>24</v>
      </c>
    </row>
    <row r="58" spans="2:7" x14ac:dyDescent="0.3">
      <c r="B58" s="31" t="s">
        <v>69</v>
      </c>
      <c r="C58" s="18" t="s">
        <v>88</v>
      </c>
      <c r="D58" s="18">
        <v>1</v>
      </c>
      <c r="E58" s="32" t="s">
        <v>70</v>
      </c>
      <c r="F58" s="74">
        <v>42000</v>
      </c>
      <c r="G58" s="33">
        <f>+F58*D58</f>
        <v>42000</v>
      </c>
    </row>
    <row r="59" spans="2:7" x14ac:dyDescent="0.3">
      <c r="B59" s="31" t="s">
        <v>71</v>
      </c>
      <c r="C59" s="18" t="s">
        <v>92</v>
      </c>
      <c r="D59" s="18">
        <v>10</v>
      </c>
      <c r="E59" s="32" t="s">
        <v>72</v>
      </c>
      <c r="F59" s="74">
        <v>14000</v>
      </c>
      <c r="G59" s="33">
        <f>+F59*D59</f>
        <v>140000</v>
      </c>
    </row>
    <row r="60" spans="2:7" x14ac:dyDescent="0.3">
      <c r="B60" s="34" t="s">
        <v>73</v>
      </c>
      <c r="C60" s="18" t="s">
        <v>49</v>
      </c>
      <c r="D60" s="18">
        <v>10</v>
      </c>
      <c r="E60" s="32" t="s">
        <v>62</v>
      </c>
      <c r="F60" s="74">
        <v>740</v>
      </c>
      <c r="G60" s="33">
        <f>+F60*D60</f>
        <v>7400</v>
      </c>
    </row>
    <row r="61" spans="2:7" x14ac:dyDescent="0.3">
      <c r="B61" s="23" t="s">
        <v>74</v>
      </c>
      <c r="C61" s="24"/>
      <c r="D61" s="24"/>
      <c r="E61" s="24"/>
      <c r="F61" s="25"/>
      <c r="G61" s="25">
        <f>SUM(G58:G60)</f>
        <v>189400</v>
      </c>
    </row>
    <row r="62" spans="2:7" x14ac:dyDescent="0.3">
      <c r="B62" s="12"/>
      <c r="C62" s="35"/>
      <c r="D62" s="12"/>
      <c r="E62" s="12"/>
      <c r="F62" s="12"/>
      <c r="G62" s="12"/>
    </row>
    <row r="63" spans="2:7" x14ac:dyDescent="0.3">
      <c r="B63" s="36" t="s">
        <v>75</v>
      </c>
      <c r="C63" s="37"/>
      <c r="D63" s="37"/>
      <c r="E63" s="37"/>
      <c r="F63" s="38"/>
      <c r="G63" s="39">
        <f>+G29+G54+G61</f>
        <v>475575</v>
      </c>
    </row>
    <row r="64" spans="2:7" x14ac:dyDescent="0.3">
      <c r="B64" s="40" t="s">
        <v>76</v>
      </c>
      <c r="C64" s="41"/>
      <c r="D64" s="41"/>
      <c r="E64" s="41"/>
      <c r="F64" s="42"/>
      <c r="G64" s="43">
        <f>+G63*0.05</f>
        <v>23778.75</v>
      </c>
    </row>
    <row r="65" spans="2:7" x14ac:dyDescent="0.3">
      <c r="B65" s="36" t="s">
        <v>77</v>
      </c>
      <c r="C65" s="37"/>
      <c r="D65" s="37"/>
      <c r="E65" s="37"/>
      <c r="F65" s="38"/>
      <c r="G65" s="39">
        <f>+G63+G64</f>
        <v>499353.75</v>
      </c>
    </row>
    <row r="66" spans="2:7" x14ac:dyDescent="0.3">
      <c r="B66" s="40" t="s">
        <v>78</v>
      </c>
      <c r="C66" s="41"/>
      <c r="D66" s="41"/>
      <c r="E66" s="41"/>
      <c r="F66" s="42"/>
      <c r="G66" s="43">
        <f>+G10</f>
        <v>618750</v>
      </c>
    </row>
    <row r="67" spans="2:7" x14ac:dyDescent="0.3">
      <c r="B67" s="36" t="s">
        <v>79</v>
      </c>
      <c r="C67" s="37"/>
      <c r="D67" s="37"/>
      <c r="E67" s="37"/>
      <c r="F67" s="38"/>
      <c r="G67" s="39">
        <f>+G66-G65</f>
        <v>119396.25</v>
      </c>
    </row>
    <row r="68" spans="2:7" x14ac:dyDescent="0.3">
      <c r="B68" s="44" t="s">
        <v>80</v>
      </c>
      <c r="C68" s="44"/>
      <c r="D68" s="44"/>
      <c r="E68" s="44"/>
      <c r="F68" s="44"/>
      <c r="G68" s="44"/>
    </row>
    <row r="69" spans="2:7" x14ac:dyDescent="0.3">
      <c r="B69" s="44"/>
      <c r="C69" s="44"/>
      <c r="D69" s="44"/>
      <c r="E69" s="44"/>
      <c r="F69" s="44"/>
      <c r="G69" s="44"/>
    </row>
    <row r="70" spans="2:7" x14ac:dyDescent="0.3">
      <c r="B70" s="45" t="s">
        <v>81</v>
      </c>
      <c r="C70" s="44"/>
      <c r="D70" s="44"/>
      <c r="E70" s="44"/>
      <c r="F70" s="44"/>
      <c r="G70" s="44"/>
    </row>
    <row r="71" spans="2:7" x14ac:dyDescent="0.3">
      <c r="B71" s="46" t="s">
        <v>82</v>
      </c>
      <c r="C71" s="44"/>
      <c r="D71" s="44"/>
      <c r="E71" s="44"/>
      <c r="F71" s="44"/>
      <c r="G71" s="44"/>
    </row>
    <row r="72" spans="2:7" x14ac:dyDescent="0.3">
      <c r="B72" s="46" t="s">
        <v>83</v>
      </c>
      <c r="C72" s="44"/>
      <c r="D72" s="44"/>
      <c r="E72" s="44"/>
      <c r="F72" s="44"/>
      <c r="G72" s="44"/>
    </row>
    <row r="73" spans="2:7" x14ac:dyDescent="0.3">
      <c r="B73" s="46" t="s">
        <v>84</v>
      </c>
      <c r="C73" s="44"/>
      <c r="D73" s="44"/>
      <c r="E73" s="44"/>
      <c r="F73" s="44"/>
      <c r="G73" s="44"/>
    </row>
    <row r="74" spans="2:7" x14ac:dyDescent="0.3">
      <c r="B74" s="46" t="s">
        <v>85</v>
      </c>
      <c r="C74" s="44"/>
      <c r="D74" s="44"/>
      <c r="E74" s="44"/>
      <c r="F74" s="44"/>
      <c r="G74" s="44"/>
    </row>
    <row r="75" spans="2:7" x14ac:dyDescent="0.3">
      <c r="B75" s="46" t="s">
        <v>86</v>
      </c>
      <c r="C75" s="44"/>
      <c r="D75" s="44"/>
      <c r="E75" s="44"/>
      <c r="F75" s="44"/>
      <c r="G75" s="44"/>
    </row>
    <row r="76" spans="2:7" x14ac:dyDescent="0.3">
      <c r="B76" s="47" t="s">
        <v>108</v>
      </c>
      <c r="C76" s="48"/>
      <c r="D76" s="48"/>
      <c r="E76" s="48"/>
      <c r="F76" s="48"/>
      <c r="G76" s="48"/>
    </row>
    <row r="78" spans="2:7" ht="17.25" thickBot="1" x14ac:dyDescent="0.35">
      <c r="B78" s="36" t="s">
        <v>94</v>
      </c>
      <c r="C78" s="36"/>
      <c r="D78" s="36"/>
      <c r="E78" s="49"/>
    </row>
    <row r="79" spans="2:7" x14ac:dyDescent="0.3">
      <c r="B79" s="58" t="s">
        <v>67</v>
      </c>
      <c r="C79" s="59" t="s">
        <v>95</v>
      </c>
      <c r="D79" s="60" t="s">
        <v>96</v>
      </c>
      <c r="E79" s="49"/>
    </row>
    <row r="80" spans="2:7" x14ac:dyDescent="0.3">
      <c r="B80" s="54" t="s">
        <v>97</v>
      </c>
      <c r="C80" s="55">
        <f>+G29</f>
        <v>159600</v>
      </c>
      <c r="D80" s="56">
        <f>(C80/C86)</f>
        <v>0.31961309993166165</v>
      </c>
      <c r="E80" s="49"/>
    </row>
    <row r="81" spans="2:5" x14ac:dyDescent="0.3">
      <c r="B81" s="54" t="s">
        <v>98</v>
      </c>
      <c r="C81" s="55">
        <f>+G34</f>
        <v>0</v>
      </c>
      <c r="D81" s="56">
        <v>0</v>
      </c>
      <c r="E81" s="49"/>
    </row>
    <row r="82" spans="2:5" x14ac:dyDescent="0.3">
      <c r="B82" s="54" t="s">
        <v>99</v>
      </c>
      <c r="C82" s="55">
        <f>+G34</f>
        <v>0</v>
      </c>
      <c r="D82" s="56">
        <f>(C82/C86)</f>
        <v>0</v>
      </c>
      <c r="E82" s="49"/>
    </row>
    <row r="83" spans="2:5" x14ac:dyDescent="0.3">
      <c r="B83" s="54" t="s">
        <v>45</v>
      </c>
      <c r="C83" s="55">
        <f>+G54</f>
        <v>126575</v>
      </c>
      <c r="D83" s="56">
        <f>(C83/C86)</f>
        <v>0.25347761982362205</v>
      </c>
      <c r="E83" s="49"/>
    </row>
    <row r="84" spans="2:5" x14ac:dyDescent="0.3">
      <c r="B84" s="54" t="s">
        <v>100</v>
      </c>
      <c r="C84" s="57">
        <f>+G61</f>
        <v>189400</v>
      </c>
      <c r="D84" s="56">
        <f>(C84/C86)</f>
        <v>0.37929023262566869</v>
      </c>
      <c r="E84" s="50"/>
    </row>
    <row r="85" spans="2:5" x14ac:dyDescent="0.3">
      <c r="B85" s="54" t="s">
        <v>101</v>
      </c>
      <c r="C85" s="57">
        <f>G64</f>
        <v>23778.75</v>
      </c>
      <c r="D85" s="56">
        <f>(C85/C86)</f>
        <v>4.7619047619047616E-2</v>
      </c>
      <c r="E85" s="50"/>
    </row>
    <row r="86" spans="2:5" ht="17.25" thickBot="1" x14ac:dyDescent="0.35">
      <c r="B86" s="61" t="s">
        <v>102</v>
      </c>
      <c r="C86" s="62">
        <f>SUM(C80:C85)</f>
        <v>499353.75</v>
      </c>
      <c r="D86" s="63">
        <f>SUM(D80:D85)</f>
        <v>1</v>
      </c>
      <c r="E86" s="50"/>
    </row>
    <row r="87" spans="2:5" x14ac:dyDescent="0.3">
      <c r="B87" s="51"/>
      <c r="C87" s="50"/>
      <c r="D87" s="50"/>
      <c r="E87" s="50"/>
    </row>
    <row r="88" spans="2:5" x14ac:dyDescent="0.3">
      <c r="B88" s="52"/>
      <c r="C88" s="53"/>
      <c r="D88" s="53"/>
      <c r="E88" s="53"/>
    </row>
    <row r="89" spans="2:5" x14ac:dyDescent="0.3">
      <c r="B89" s="64" t="s">
        <v>109</v>
      </c>
      <c r="C89" s="36"/>
      <c r="D89" s="36"/>
      <c r="E89" s="36"/>
    </row>
    <row r="90" spans="2:5" ht="17.25" thickBot="1" x14ac:dyDescent="0.35">
      <c r="B90" s="61" t="s">
        <v>110</v>
      </c>
      <c r="C90" s="70">
        <v>120</v>
      </c>
      <c r="D90" s="70">
        <v>150</v>
      </c>
      <c r="E90" s="70">
        <v>180</v>
      </c>
    </row>
    <row r="91" spans="2:5" ht="17.25" thickBot="1" x14ac:dyDescent="0.35">
      <c r="B91" s="61" t="s">
        <v>111</v>
      </c>
      <c r="C91" s="71">
        <f>+$G$65/C90</f>
        <v>4161.28125</v>
      </c>
      <c r="D91" s="71">
        <f>+$G$65/D90</f>
        <v>3329.0250000000001</v>
      </c>
      <c r="E91" s="71">
        <f>+$G$65/E90</f>
        <v>2774.1875</v>
      </c>
    </row>
    <row r="92" spans="2:5" x14ac:dyDescent="0.3">
      <c r="B92" s="65" t="s">
        <v>103</v>
      </c>
      <c r="C92" s="66"/>
      <c r="D92" s="66"/>
      <c r="E92" s="66"/>
    </row>
  </sheetData>
  <mergeCells count="8">
    <mergeCell ref="E13:F13"/>
    <mergeCell ref="B15:G15"/>
    <mergeCell ref="E7:F7"/>
    <mergeCell ref="E8:F8"/>
    <mergeCell ref="E9:F9"/>
    <mergeCell ref="E10:F10"/>
    <mergeCell ref="E11:F11"/>
    <mergeCell ref="E12:F12"/>
  </mergeCells>
  <pageMargins left="0.70866141732283472" right="0.70866141732283472" top="0.74803149606299213" bottom="0.74803149606299213" header="0.31496062992125984" footer="0.31496062992125984"/>
  <pageSetup paperSize="14" scale="90" fitToHeight="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APICOLA</vt:lpstr>
      <vt:lpstr>APICOLA!Área_de_impresión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Hardy Castillo Harry Osvaldo</dc:creator>
  <dc:description/>
  <cp:lastModifiedBy>Perez Reyes Nora del Carmen</cp:lastModifiedBy>
  <cp:revision>3</cp:revision>
  <cp:lastPrinted>2022-06-20T22:26:50Z</cp:lastPrinted>
  <dcterms:created xsi:type="dcterms:W3CDTF">2018-05-24T20:51:40Z</dcterms:created>
  <dcterms:modified xsi:type="dcterms:W3CDTF">2022-06-20T22:29:55Z</dcterms:modified>
  <dc:language>es-CL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