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BB 2022\"/>
    </mc:Choice>
  </mc:AlternateContent>
  <bookViews>
    <workbookView xWindow="0" yWindow="0" windowWidth="20490" windowHeight="7155"/>
  </bookViews>
  <sheets>
    <sheet name="apicola" sheetId="4" r:id="rId1"/>
  </sheets>
  <definedNames>
    <definedName name="_xlnm.Print_Area" localSheetId="0">apicola!$A$1:$G$76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4" l="1"/>
  <c r="G28" i="4" l="1"/>
  <c r="G34" i="4" l="1"/>
  <c r="G35" i="4"/>
  <c r="G36" i="4"/>
  <c r="G37" i="4"/>
  <c r="G38" i="4"/>
  <c r="G39" i="4"/>
  <c r="G33" i="4"/>
  <c r="C70" i="4"/>
  <c r="D69" i="4" s="1"/>
  <c r="G50" i="4"/>
  <c r="G45" i="4"/>
  <c r="G21" i="4"/>
  <c r="G23" i="4" s="1"/>
  <c r="G40" i="4" l="1"/>
  <c r="G47" i="4" s="1"/>
  <c r="G48" i="4" s="1"/>
  <c r="G49" i="4" s="1"/>
  <c r="D66" i="4"/>
  <c r="D67" i="4"/>
  <c r="D68" i="4"/>
  <c r="D64" i="4"/>
  <c r="D70" i="4" l="1"/>
  <c r="E75" i="4"/>
  <c r="D75" i="4"/>
  <c r="C75" i="4"/>
  <c r="G51" i="4"/>
</calcChain>
</file>

<file path=xl/sharedStrings.xml><?xml version="1.0" encoding="utf-8"?>
<sst xmlns="http://schemas.openxmlformats.org/spreadsheetml/2006/main" count="113" uniqueCount="85">
  <si>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</si>
  <si>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</si>
  <si>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</si>
  <si>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</si>
  <si>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</si>
  <si>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</si>
  <si>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</si>
  <si>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</si>
  <si>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</si>
  <si>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</si>
  <si>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</si>
  <si>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</si>
  <si>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</si>
  <si>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</si>
  <si>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</si>
  <si>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</si>
  <si>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</si>
  <si>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</si>
  <si>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</si>
  <si>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</si>
  <si>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</si>
  <si>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</si>
  <si>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</si>
  <si>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</si>
  <si>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</si>
  <si>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</si>
  <si>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</si>
  <si>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</si>
  <si>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</si>
  <si>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</si>
  <si>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</si>
  <si>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</si>
  <si>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</si>
  <si>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</si>
  <si>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</si>
  <si>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</si>
  <si>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</si>
  <si>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</si>
  <si>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</si>
  <si>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</si>
  <si>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</si>
  <si>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</si>
  <si>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</si>
  <si>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</si>
  <si>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</si>
  <si>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</si>
  <si>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</si>
  <si>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</si>
  <si>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</si>
  <si>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</si>
  <si>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</si>
  <si>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</si>
  <si>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</si>
  <si>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</si>
  <si>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Bio Bio</t>
  </si>
  <si>
    <t>Alto Bio Bio</t>
  </si>
  <si>
    <t>Nevadas - sequia</t>
  </si>
  <si>
    <t>unidad</t>
  </si>
  <si>
    <t>PRECIO ESPERADO ($/kg)</t>
  </si>
  <si>
    <t>Bajo</t>
  </si>
  <si>
    <t>RENDIMIENTO (kh/Colmena.)</t>
  </si>
  <si>
    <t>Venta local informal</t>
  </si>
  <si>
    <t>COSTOS DIRECTOS DE PRODUCCIÓN POR COLMENA (INCLUYE IVA)</t>
  </si>
  <si>
    <t>Manejo sanitario y alimentación</t>
  </si>
  <si>
    <t>Cambio y reposición de material</t>
  </si>
  <si>
    <t>Junio</t>
  </si>
  <si>
    <t>abril-octubre</t>
  </si>
  <si>
    <t>Jarabe</t>
  </si>
  <si>
    <t>Torta Nutricional</t>
  </si>
  <si>
    <t>Control de Varroa</t>
  </si>
  <si>
    <t>Reposición Reina</t>
  </si>
  <si>
    <t>Sanitización</t>
  </si>
  <si>
    <t>Cambio y postura cera</t>
  </si>
  <si>
    <t>reposición materiales</t>
  </si>
  <si>
    <t>kg</t>
  </si>
  <si>
    <t>invierno-primavera</t>
  </si>
  <si>
    <t>anual</t>
  </si>
  <si>
    <t>$/colmena</t>
  </si>
  <si>
    <t>Rendimiento (kg/colmena))</t>
  </si>
  <si>
    <t>Costo unitario ($/colmena) (*)</t>
  </si>
  <si>
    <t>marzo/2022</t>
  </si>
  <si>
    <t>Diciembre -marzo/2022</t>
  </si>
  <si>
    <t>NATIVA-MONOFLORAL</t>
  </si>
  <si>
    <t>unidades</t>
  </si>
  <si>
    <t>APICOLA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</si>
</sst>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8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14" fillId="7" borderId="1" xfId="0" applyFont="1" applyFill="1" applyBorder="1" applyAlignment="1"/>
    <xf numFmtId="0" fontId="9" fillId="7" borderId="1" xfId="0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165" fontId="16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9" fontId="17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4" fillId="9" borderId="1" xfId="0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3" fontId="4" fillId="2" borderId="2" xfId="0" applyNumberFormat="1" applyFont="1" applyFill="1" applyBorder="1" applyAlignment="1">
      <alignment horizontal="right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164" fontId="4" fillId="2" borderId="2" xfId="0" applyNumberFormat="1" applyFont="1" applyFill="1" applyBorder="1" applyAlignment="1"/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5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5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5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165" fontId="1" fillId="6" borderId="10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vertical="center"/>
    </xf>
    <xf numFmtId="0" fontId="14" fillId="2" borderId="4" xfId="0" applyFont="1" applyFill="1" applyBorder="1" applyAlignment="1"/>
    <xf numFmtId="165" fontId="1" fillId="2" borderId="5" xfId="0" applyNumberFormat="1" applyFont="1" applyFill="1" applyBorder="1" applyAlignment="1">
      <alignment vertical="center"/>
    </xf>
    <xf numFmtId="49" fontId="14" fillId="2" borderId="6" xfId="0" applyNumberFormat="1" applyFont="1" applyFill="1" applyBorder="1" applyAlignment="1">
      <alignment vertical="center"/>
    </xf>
    <xf numFmtId="165" fontId="1" fillId="2" borderId="7" xfId="0" applyNumberFormat="1" applyFont="1" applyFill="1" applyBorder="1" applyAlignment="1">
      <alignment vertical="center"/>
    </xf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 applyAlignment="1"/>
    <xf numFmtId="165" fontId="1" fillId="2" borderId="10" xfId="0" applyNumberFormat="1" applyFont="1" applyFill="1" applyBorder="1" applyAlignment="1">
      <alignment vertical="center"/>
    </xf>
    <xf numFmtId="49" fontId="12" fillId="8" borderId="2" xfId="0" applyNumberFormat="1" applyFont="1" applyFill="1" applyBorder="1" applyAlignment="1">
      <alignment vertical="center"/>
    </xf>
    <xf numFmtId="49" fontId="14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14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6" fontId="12" fillId="2" borderId="2" xfId="0" applyNumberFormat="1" applyFont="1" applyFill="1" applyBorder="1" applyAlignment="1">
      <alignment vertical="center"/>
    </xf>
    <xf numFmtId="166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7" fillId="9" borderId="1" xfId="0" applyNumberFormat="1" applyFont="1" applyFill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981074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067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6"/>
  <sheetViews>
    <sheetView showGridLines="0" tabSelected="1" workbookViewId="0">
      <selection activeCell="J9" sqref="J9"/>
    </sheetView>
  </sheetViews>
  <sheetFormatPr baseColWidth="10" defaultColWidth="10.85546875" defaultRowHeight="11.25" customHeight="1" x14ac:dyDescent="0.25"/>
  <cols>
    <col min="1" max="1" width="4.42578125" style="15" customWidth="1"/>
    <col min="2" max="2" width="22.5703125" style="15" customWidth="1"/>
    <col min="3" max="3" width="18.85546875" style="15" customWidth="1"/>
    <col min="4" max="4" width="9.42578125" style="15" customWidth="1"/>
    <col min="5" max="5" width="14.42578125" style="15" customWidth="1"/>
    <col min="6" max="6" width="11" style="15" customWidth="1"/>
    <col min="7" max="7" width="14.85546875" style="15" customWidth="1"/>
    <col min="8" max="255" width="10.85546875" style="15" customWidth="1"/>
    <col min="256" max="16384" width="10.85546875" style="17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44" t="s">
        <v>0</v>
      </c>
      <c r="C9" s="45" t="s">
        <v>84</v>
      </c>
      <c r="D9" s="18"/>
      <c r="E9" s="101" t="s">
        <v>60</v>
      </c>
      <c r="F9" s="102"/>
      <c r="G9" s="51">
        <v>60</v>
      </c>
    </row>
    <row r="10" spans="1:7" ht="15" x14ac:dyDescent="0.25">
      <c r="A10" s="16"/>
      <c r="B10" s="46" t="s">
        <v>1</v>
      </c>
      <c r="C10" s="47" t="s">
        <v>82</v>
      </c>
      <c r="D10" s="20"/>
      <c r="E10" s="103" t="s">
        <v>2</v>
      </c>
      <c r="F10" s="104"/>
      <c r="G10" s="48" t="s">
        <v>80</v>
      </c>
    </row>
    <row r="11" spans="1:7" ht="15" x14ac:dyDescent="0.25">
      <c r="A11" s="16"/>
      <c r="B11" s="46" t="s">
        <v>3</v>
      </c>
      <c r="C11" s="48" t="s">
        <v>59</v>
      </c>
      <c r="D11" s="20"/>
      <c r="E11" s="103" t="s">
        <v>58</v>
      </c>
      <c r="F11" s="104"/>
      <c r="G11" s="67">
        <v>4500</v>
      </c>
    </row>
    <row r="12" spans="1:7" ht="11.25" customHeight="1" x14ac:dyDescent="0.25">
      <c r="A12" s="16"/>
      <c r="B12" s="46" t="s">
        <v>4</v>
      </c>
      <c r="C12" s="49" t="s">
        <v>54</v>
      </c>
      <c r="D12" s="20"/>
      <c r="E12" s="52" t="s">
        <v>5</v>
      </c>
      <c r="F12" s="53"/>
      <c r="G12" s="54">
        <v>270000</v>
      </c>
    </row>
    <row r="13" spans="1:7" ht="11.25" customHeight="1" x14ac:dyDescent="0.25">
      <c r="A13" s="16"/>
      <c r="B13" s="46" t="s">
        <v>6</v>
      </c>
      <c r="C13" s="48" t="s">
        <v>55</v>
      </c>
      <c r="D13" s="20"/>
      <c r="E13" s="103" t="s">
        <v>7</v>
      </c>
      <c r="F13" s="104"/>
      <c r="G13" s="49" t="s">
        <v>61</v>
      </c>
    </row>
    <row r="14" spans="1:7" ht="13.5" customHeight="1" x14ac:dyDescent="0.25">
      <c r="A14" s="16"/>
      <c r="B14" s="46" t="s">
        <v>8</v>
      </c>
      <c r="C14" s="48" t="s">
        <v>55</v>
      </c>
      <c r="D14" s="20"/>
      <c r="E14" s="103" t="s">
        <v>9</v>
      </c>
      <c r="F14" s="104"/>
      <c r="G14" s="48" t="s">
        <v>81</v>
      </c>
    </row>
    <row r="15" spans="1:7" ht="15" x14ac:dyDescent="0.25">
      <c r="A15" s="16"/>
      <c r="B15" s="46" t="s">
        <v>10</v>
      </c>
      <c r="C15" s="50">
        <v>44727</v>
      </c>
      <c r="D15" s="20"/>
      <c r="E15" s="105" t="s">
        <v>11</v>
      </c>
      <c r="F15" s="106"/>
      <c r="G15" s="49" t="s">
        <v>56</v>
      </c>
    </row>
    <row r="16" spans="1:7" ht="12" customHeight="1" x14ac:dyDescent="0.25">
      <c r="A16" s="16"/>
      <c r="B16" s="21"/>
      <c r="C16" s="22"/>
      <c r="D16" s="18"/>
      <c r="E16" s="18"/>
      <c r="F16" s="18"/>
      <c r="G16" s="23"/>
    </row>
    <row r="17" spans="1:7" ht="12" customHeight="1" x14ac:dyDescent="0.25">
      <c r="A17" s="16"/>
      <c r="B17" s="97" t="s">
        <v>62</v>
      </c>
      <c r="C17" s="98"/>
      <c r="D17" s="98"/>
      <c r="E17" s="98"/>
      <c r="F17" s="98"/>
      <c r="G17" s="98"/>
    </row>
    <row r="18" spans="1:7" ht="12" customHeight="1" x14ac:dyDescent="0.25">
      <c r="A18" s="16"/>
      <c r="B18" s="18"/>
      <c r="C18" s="24"/>
      <c r="D18" s="24"/>
      <c r="E18" s="24"/>
      <c r="F18" s="18"/>
      <c r="G18" s="18"/>
    </row>
    <row r="19" spans="1:7" ht="12" customHeight="1" x14ac:dyDescent="0.25">
      <c r="A19" s="16"/>
      <c r="B19" s="25" t="s">
        <v>12</v>
      </c>
      <c r="C19" s="26"/>
      <c r="D19" s="26"/>
      <c r="E19" s="26"/>
      <c r="F19" s="26"/>
      <c r="G19" s="26"/>
    </row>
    <row r="20" spans="1:7" ht="24" customHeight="1" x14ac:dyDescent="0.25">
      <c r="A20" s="16"/>
      <c r="B20" s="55" t="s">
        <v>13</v>
      </c>
      <c r="C20" s="55" t="s">
        <v>14</v>
      </c>
      <c r="D20" s="55" t="s">
        <v>15</v>
      </c>
      <c r="E20" s="55" t="s">
        <v>16</v>
      </c>
      <c r="F20" s="55" t="s">
        <v>17</v>
      </c>
      <c r="G20" s="55" t="s">
        <v>18</v>
      </c>
    </row>
    <row r="21" spans="1:7" ht="15" x14ac:dyDescent="0.25">
      <c r="A21" s="16"/>
      <c r="B21" s="56" t="s">
        <v>63</v>
      </c>
      <c r="C21" s="57" t="s">
        <v>19</v>
      </c>
      <c r="D21" s="58">
        <v>2</v>
      </c>
      <c r="E21" s="57" t="s">
        <v>66</v>
      </c>
      <c r="F21" s="54">
        <v>15000</v>
      </c>
      <c r="G21" s="54">
        <f>(D21*F21)</f>
        <v>30000</v>
      </c>
    </row>
    <row r="22" spans="1:7" ht="15" x14ac:dyDescent="0.25">
      <c r="A22" s="16"/>
      <c r="B22" s="56" t="s">
        <v>64</v>
      </c>
      <c r="C22" s="57" t="s">
        <v>19</v>
      </c>
      <c r="D22" s="58">
        <v>2</v>
      </c>
      <c r="E22" s="57" t="s">
        <v>65</v>
      </c>
      <c r="F22" s="54">
        <v>15000</v>
      </c>
      <c r="G22" s="54">
        <f>D22*F22</f>
        <v>30000</v>
      </c>
    </row>
    <row r="23" spans="1:7" ht="12.75" customHeight="1" x14ac:dyDescent="0.25">
      <c r="A23" s="16"/>
      <c r="B23" s="27" t="s">
        <v>20</v>
      </c>
      <c r="C23" s="28"/>
      <c r="D23" s="28"/>
      <c r="E23" s="28"/>
      <c r="F23" s="29"/>
      <c r="G23" s="30">
        <f>SUM(G21:G22)</f>
        <v>60000</v>
      </c>
    </row>
    <row r="24" spans="1:7" ht="12" customHeight="1" x14ac:dyDescent="0.25">
      <c r="A24" s="16"/>
      <c r="B24" s="18"/>
      <c r="C24" s="18"/>
      <c r="D24" s="18"/>
      <c r="E24" s="18"/>
      <c r="F24" s="19"/>
      <c r="G24" s="19"/>
    </row>
    <row r="25" spans="1:7" ht="12" customHeight="1" x14ac:dyDescent="0.25">
      <c r="A25" s="16"/>
      <c r="B25" s="25" t="s">
        <v>21</v>
      </c>
      <c r="C25" s="31"/>
      <c r="D25" s="31"/>
      <c r="E25" s="31"/>
      <c r="F25" s="26"/>
      <c r="G25" s="26"/>
    </row>
    <row r="26" spans="1:7" ht="24" customHeight="1" x14ac:dyDescent="0.25">
      <c r="A26" s="16"/>
      <c r="B26" s="59" t="s">
        <v>13</v>
      </c>
      <c r="C26" s="55" t="s">
        <v>14</v>
      </c>
      <c r="D26" s="55" t="s">
        <v>15</v>
      </c>
      <c r="E26" s="59" t="s">
        <v>16</v>
      </c>
      <c r="F26" s="55" t="s">
        <v>17</v>
      </c>
      <c r="G26" s="59" t="s">
        <v>18</v>
      </c>
    </row>
    <row r="27" spans="1:7" ht="12" customHeight="1" x14ac:dyDescent="0.25">
      <c r="A27" s="16"/>
      <c r="B27" s="60"/>
      <c r="C27" s="61"/>
      <c r="D27" s="61"/>
      <c r="E27" s="61"/>
      <c r="F27" s="60"/>
      <c r="G27" s="60">
        <v>0</v>
      </c>
    </row>
    <row r="28" spans="1:7" ht="12" customHeight="1" x14ac:dyDescent="0.25">
      <c r="A28" s="16"/>
      <c r="B28" s="32" t="s">
        <v>22</v>
      </c>
      <c r="C28" s="33"/>
      <c r="D28" s="33"/>
      <c r="E28" s="33"/>
      <c r="F28" s="34"/>
      <c r="G28" s="34">
        <f>G27</f>
        <v>0</v>
      </c>
    </row>
    <row r="29" spans="1:7" ht="12" customHeight="1" x14ac:dyDescent="0.25">
      <c r="A29" s="16"/>
      <c r="B29" s="18"/>
      <c r="C29" s="18"/>
      <c r="D29" s="18"/>
      <c r="E29" s="18"/>
      <c r="F29" s="19"/>
      <c r="G29" s="19"/>
    </row>
    <row r="30" spans="1:7" ht="12" customHeight="1" x14ac:dyDescent="0.25">
      <c r="A30" s="16"/>
      <c r="B30" s="25" t="s">
        <v>23</v>
      </c>
      <c r="C30" s="31"/>
      <c r="D30" s="31"/>
      <c r="E30" s="31"/>
      <c r="F30" s="26"/>
      <c r="G30" s="26"/>
    </row>
    <row r="31" spans="1:7" ht="24" customHeight="1" x14ac:dyDescent="0.25">
      <c r="A31" s="16"/>
      <c r="B31" s="55" t="s">
        <v>24</v>
      </c>
      <c r="C31" s="55" t="s">
        <v>25</v>
      </c>
      <c r="D31" s="55" t="s">
        <v>26</v>
      </c>
      <c r="E31" s="55" t="s">
        <v>16</v>
      </c>
      <c r="F31" s="55" t="s">
        <v>17</v>
      </c>
      <c r="G31" s="55" t="s">
        <v>18</v>
      </c>
    </row>
    <row r="32" spans="1:7" ht="12.75" customHeight="1" x14ac:dyDescent="0.25">
      <c r="A32" s="16"/>
      <c r="B32" s="62" t="s">
        <v>23</v>
      </c>
      <c r="C32" s="63"/>
      <c r="D32" s="64"/>
      <c r="E32" s="64"/>
      <c r="F32" s="64"/>
      <c r="G32" s="64"/>
    </row>
    <row r="33" spans="1:7" ht="12.75" customHeight="1" x14ac:dyDescent="0.25">
      <c r="A33" s="16"/>
      <c r="B33" s="52" t="s">
        <v>67</v>
      </c>
      <c r="C33" s="65" t="s">
        <v>74</v>
      </c>
      <c r="D33" s="66">
        <v>10</v>
      </c>
      <c r="E33" s="65" t="s">
        <v>75</v>
      </c>
      <c r="F33" s="67">
        <v>900</v>
      </c>
      <c r="G33" s="67">
        <f>F33*D33</f>
        <v>9000</v>
      </c>
    </row>
    <row r="34" spans="1:7" ht="12.75" customHeight="1" x14ac:dyDescent="0.25">
      <c r="A34" s="16"/>
      <c r="B34" s="56" t="s">
        <v>68</v>
      </c>
      <c r="C34" s="65" t="s">
        <v>83</v>
      </c>
      <c r="D34" s="53">
        <v>6</v>
      </c>
      <c r="E34" s="65" t="s">
        <v>75</v>
      </c>
      <c r="F34" s="67">
        <v>2000</v>
      </c>
      <c r="G34" s="67">
        <f t="shared" ref="G34:G39" si="0">F34*D34</f>
        <v>12000</v>
      </c>
    </row>
    <row r="35" spans="1:7" ht="12.75" customHeight="1" x14ac:dyDescent="0.25">
      <c r="A35" s="16"/>
      <c r="B35" s="52" t="s">
        <v>69</v>
      </c>
      <c r="C35" s="65" t="s">
        <v>57</v>
      </c>
      <c r="D35" s="66">
        <v>9</v>
      </c>
      <c r="E35" s="65" t="s">
        <v>75</v>
      </c>
      <c r="F35" s="67">
        <v>2500</v>
      </c>
      <c r="G35" s="67">
        <f t="shared" si="0"/>
        <v>22500</v>
      </c>
    </row>
    <row r="36" spans="1:7" ht="12.75" customHeight="1" x14ac:dyDescent="0.25">
      <c r="A36" s="16"/>
      <c r="B36" s="52" t="s">
        <v>70</v>
      </c>
      <c r="C36" s="65" t="s">
        <v>57</v>
      </c>
      <c r="D36" s="66">
        <v>1</v>
      </c>
      <c r="E36" s="65" t="s">
        <v>76</v>
      </c>
      <c r="F36" s="67">
        <v>16000</v>
      </c>
      <c r="G36" s="67">
        <f t="shared" si="0"/>
        <v>16000</v>
      </c>
    </row>
    <row r="37" spans="1:7" ht="12.75" customHeight="1" x14ac:dyDescent="0.25">
      <c r="A37" s="16"/>
      <c r="B37" s="52" t="s">
        <v>71</v>
      </c>
      <c r="C37" s="65" t="s">
        <v>57</v>
      </c>
      <c r="D37" s="66">
        <v>1</v>
      </c>
      <c r="E37" s="65" t="s">
        <v>76</v>
      </c>
      <c r="F37" s="67">
        <v>2000</v>
      </c>
      <c r="G37" s="67">
        <f t="shared" si="0"/>
        <v>2000</v>
      </c>
    </row>
    <row r="38" spans="1:7" ht="12.75" customHeight="1" x14ac:dyDescent="0.25">
      <c r="A38" s="16"/>
      <c r="B38" s="52" t="s">
        <v>72</v>
      </c>
      <c r="C38" s="65" t="s">
        <v>57</v>
      </c>
      <c r="D38" s="66">
        <v>1</v>
      </c>
      <c r="E38" s="65" t="s">
        <v>76</v>
      </c>
      <c r="F38" s="67">
        <v>14000</v>
      </c>
      <c r="G38" s="67">
        <f t="shared" si="0"/>
        <v>14000</v>
      </c>
    </row>
    <row r="39" spans="1:7" ht="12.75" customHeight="1" x14ac:dyDescent="0.25">
      <c r="A39" s="16"/>
      <c r="B39" s="52" t="s">
        <v>73</v>
      </c>
      <c r="C39" s="65" t="s">
        <v>57</v>
      </c>
      <c r="D39" s="66">
        <v>1</v>
      </c>
      <c r="E39" s="65" t="s">
        <v>76</v>
      </c>
      <c r="F39" s="67">
        <v>14000</v>
      </c>
      <c r="G39" s="67">
        <f t="shared" si="0"/>
        <v>14000</v>
      </c>
    </row>
    <row r="40" spans="1:7" s="15" customFormat="1" ht="13.5" customHeight="1" x14ac:dyDescent="0.25">
      <c r="A40" s="16"/>
      <c r="B40" s="35" t="s">
        <v>27</v>
      </c>
      <c r="C40" s="36"/>
      <c r="D40" s="36"/>
      <c r="E40" s="36"/>
      <c r="F40" s="37"/>
      <c r="G40" s="38">
        <f>SUM(G32:G39)</f>
        <v>89500</v>
      </c>
    </row>
    <row r="41" spans="1:7" s="15" customFormat="1" ht="12" customHeight="1" x14ac:dyDescent="0.25">
      <c r="A41" s="16"/>
      <c r="B41" s="18"/>
      <c r="C41" s="18"/>
      <c r="D41" s="18"/>
      <c r="E41" s="39"/>
      <c r="F41" s="19"/>
      <c r="G41" s="19"/>
    </row>
    <row r="42" spans="1:7" s="15" customFormat="1" ht="12" customHeight="1" x14ac:dyDescent="0.25">
      <c r="A42" s="16"/>
      <c r="B42" s="25" t="s">
        <v>28</v>
      </c>
      <c r="C42" s="31"/>
      <c r="D42" s="31"/>
      <c r="E42" s="31"/>
      <c r="F42" s="26"/>
      <c r="G42" s="26"/>
    </row>
    <row r="43" spans="1:7" s="15" customFormat="1" ht="24" customHeight="1" x14ac:dyDescent="0.25">
      <c r="A43" s="16"/>
      <c r="B43" s="59" t="s">
        <v>29</v>
      </c>
      <c r="C43" s="55" t="s">
        <v>25</v>
      </c>
      <c r="D43" s="55" t="s">
        <v>26</v>
      </c>
      <c r="E43" s="59" t="s">
        <v>16</v>
      </c>
      <c r="F43" s="55" t="s">
        <v>17</v>
      </c>
      <c r="G43" s="59" t="s">
        <v>18</v>
      </c>
    </row>
    <row r="44" spans="1:7" s="15" customFormat="1" ht="12.75" customHeight="1" x14ac:dyDescent="0.25">
      <c r="A44" s="16"/>
      <c r="B44" s="56"/>
      <c r="C44" s="65"/>
      <c r="D44" s="67"/>
      <c r="E44" s="57"/>
      <c r="F44" s="68"/>
      <c r="G44" s="67">
        <v>0</v>
      </c>
    </row>
    <row r="45" spans="1:7" s="15" customFormat="1" ht="13.5" customHeight="1" x14ac:dyDescent="0.25">
      <c r="A45" s="16"/>
      <c r="B45" s="35" t="s">
        <v>30</v>
      </c>
      <c r="C45" s="36"/>
      <c r="D45" s="36"/>
      <c r="E45" s="36"/>
      <c r="F45" s="37"/>
      <c r="G45" s="38">
        <f>SUM(G44)</f>
        <v>0</v>
      </c>
    </row>
    <row r="46" spans="1:7" s="15" customFormat="1" ht="12" customHeight="1" x14ac:dyDescent="0.25">
      <c r="A46" s="16"/>
      <c r="B46" s="18"/>
      <c r="C46" s="18"/>
      <c r="D46" s="18"/>
      <c r="E46" s="18"/>
      <c r="F46" s="19"/>
      <c r="G46" s="19"/>
    </row>
    <row r="47" spans="1:7" s="15" customFormat="1" ht="12" customHeight="1" x14ac:dyDescent="0.25">
      <c r="A47" s="16"/>
      <c r="B47" s="69" t="s">
        <v>31</v>
      </c>
      <c r="C47" s="70"/>
      <c r="D47" s="70"/>
      <c r="E47" s="70"/>
      <c r="F47" s="70"/>
      <c r="G47" s="71">
        <f>G23+G40+G45</f>
        <v>149500</v>
      </c>
    </row>
    <row r="48" spans="1:7" s="15" customFormat="1" ht="12" customHeight="1" x14ac:dyDescent="0.25">
      <c r="A48" s="16"/>
      <c r="B48" s="72" t="s">
        <v>32</v>
      </c>
      <c r="C48" s="41"/>
      <c r="D48" s="41"/>
      <c r="E48" s="41"/>
      <c r="F48" s="41"/>
      <c r="G48" s="73">
        <f>G47*0.05</f>
        <v>7475</v>
      </c>
    </row>
    <row r="49" spans="1:7" s="15" customFormat="1" ht="12" customHeight="1" x14ac:dyDescent="0.25">
      <c r="A49" s="16"/>
      <c r="B49" s="74" t="s">
        <v>33</v>
      </c>
      <c r="C49" s="40"/>
      <c r="D49" s="40"/>
      <c r="E49" s="40"/>
      <c r="F49" s="40"/>
      <c r="G49" s="75">
        <f>G48+G47</f>
        <v>156975</v>
      </c>
    </row>
    <row r="50" spans="1:7" s="15" customFormat="1" ht="12" customHeight="1" x14ac:dyDescent="0.25">
      <c r="A50" s="16"/>
      <c r="B50" s="72" t="s">
        <v>34</v>
      </c>
      <c r="C50" s="41"/>
      <c r="D50" s="41"/>
      <c r="E50" s="41"/>
      <c r="F50" s="41"/>
      <c r="G50" s="73">
        <f>G12</f>
        <v>270000</v>
      </c>
    </row>
    <row r="51" spans="1:7" s="15" customFormat="1" ht="12" customHeight="1" x14ac:dyDescent="0.25">
      <c r="A51" s="16"/>
      <c r="B51" s="76" t="s">
        <v>35</v>
      </c>
      <c r="C51" s="77"/>
      <c r="D51" s="77"/>
      <c r="E51" s="77"/>
      <c r="F51" s="77"/>
      <c r="G51" s="78">
        <f>G50-G49</f>
        <v>113025</v>
      </c>
    </row>
    <row r="52" spans="1:7" s="15" customFormat="1" ht="12" customHeight="1" x14ac:dyDescent="0.25">
      <c r="A52" s="16"/>
      <c r="B52" s="6" t="s">
        <v>36</v>
      </c>
      <c r="C52" s="7"/>
      <c r="D52" s="7"/>
      <c r="E52" s="7"/>
      <c r="F52" s="7"/>
      <c r="G52" s="3"/>
    </row>
    <row r="53" spans="1:7" s="15" customFormat="1" ht="12.75" customHeight="1" x14ac:dyDescent="0.25">
      <c r="A53" s="16"/>
      <c r="B53" s="8"/>
      <c r="C53" s="7"/>
      <c r="D53" s="7"/>
      <c r="E53" s="7"/>
      <c r="F53" s="7"/>
      <c r="G53" s="3"/>
    </row>
    <row r="54" spans="1:7" s="15" customFormat="1" ht="12" customHeight="1" x14ac:dyDescent="0.25">
      <c r="A54" s="16"/>
      <c r="B54" s="42" t="s">
        <v>37</v>
      </c>
      <c r="C54" s="5"/>
      <c r="D54" s="5"/>
      <c r="E54" s="5"/>
      <c r="F54" s="5"/>
      <c r="G54" s="3"/>
    </row>
    <row r="55" spans="1:7" s="15" customFormat="1" ht="12" customHeight="1" x14ac:dyDescent="0.25">
      <c r="A55" s="16"/>
      <c r="B55" s="79" t="s">
        <v>38</v>
      </c>
      <c r="C55" s="80"/>
      <c r="D55" s="80"/>
      <c r="E55" s="80"/>
      <c r="F55" s="80"/>
      <c r="G55" s="81"/>
    </row>
    <row r="56" spans="1:7" s="15" customFormat="1" ht="12" customHeight="1" x14ac:dyDescent="0.25">
      <c r="A56" s="16"/>
      <c r="B56" s="82" t="s">
        <v>39</v>
      </c>
      <c r="C56" s="5"/>
      <c r="D56" s="5"/>
      <c r="E56" s="5"/>
      <c r="F56" s="5"/>
      <c r="G56" s="83"/>
    </row>
    <row r="57" spans="1:7" s="15" customFormat="1" ht="12" customHeight="1" x14ac:dyDescent="0.25">
      <c r="A57" s="16"/>
      <c r="B57" s="82" t="s">
        <v>40</v>
      </c>
      <c r="C57" s="5"/>
      <c r="D57" s="5"/>
      <c r="E57" s="5"/>
      <c r="F57" s="5"/>
      <c r="G57" s="83"/>
    </row>
    <row r="58" spans="1:7" s="15" customFormat="1" ht="12" customHeight="1" x14ac:dyDescent="0.25">
      <c r="A58" s="16"/>
      <c r="B58" s="82" t="s">
        <v>41</v>
      </c>
      <c r="C58" s="5"/>
      <c r="D58" s="5"/>
      <c r="E58" s="5"/>
      <c r="F58" s="5"/>
      <c r="G58" s="83"/>
    </row>
    <row r="59" spans="1:7" s="15" customFormat="1" ht="12" customHeight="1" x14ac:dyDescent="0.25">
      <c r="A59" s="16"/>
      <c r="B59" s="82" t="s">
        <v>42</v>
      </c>
      <c r="C59" s="5"/>
      <c r="D59" s="5"/>
      <c r="E59" s="5"/>
      <c r="F59" s="5"/>
      <c r="G59" s="83"/>
    </row>
    <row r="60" spans="1:7" s="15" customFormat="1" ht="12.75" customHeight="1" x14ac:dyDescent="0.25">
      <c r="A60" s="16"/>
      <c r="B60" s="84" t="s">
        <v>43</v>
      </c>
      <c r="C60" s="85"/>
      <c r="D60" s="85"/>
      <c r="E60" s="85"/>
      <c r="F60" s="85"/>
      <c r="G60" s="86"/>
    </row>
    <row r="61" spans="1:7" s="15" customFormat="1" ht="12.75" customHeight="1" x14ac:dyDescent="0.25">
      <c r="A61" s="16"/>
      <c r="B61" s="10"/>
      <c r="C61" s="5"/>
      <c r="D61" s="5"/>
      <c r="E61" s="5"/>
      <c r="F61" s="5"/>
      <c r="G61" s="3"/>
    </row>
    <row r="62" spans="1:7" s="15" customFormat="1" ht="15" customHeight="1" x14ac:dyDescent="0.25">
      <c r="A62" s="16"/>
      <c r="B62" s="99" t="s">
        <v>44</v>
      </c>
      <c r="C62" s="100"/>
      <c r="D62" s="43"/>
      <c r="E62" s="1"/>
      <c r="F62" s="1"/>
      <c r="G62" s="3"/>
    </row>
    <row r="63" spans="1:7" s="15" customFormat="1" ht="12" customHeight="1" x14ac:dyDescent="0.25">
      <c r="A63" s="16"/>
      <c r="B63" s="87" t="s">
        <v>29</v>
      </c>
      <c r="C63" s="87" t="s">
        <v>77</v>
      </c>
      <c r="D63" s="88" t="s">
        <v>45</v>
      </c>
      <c r="E63" s="1"/>
      <c r="F63" s="1"/>
      <c r="G63" s="3"/>
    </row>
    <row r="64" spans="1:7" s="15" customFormat="1" ht="12" customHeight="1" x14ac:dyDescent="0.25">
      <c r="A64" s="16"/>
      <c r="B64" s="89" t="s">
        <v>46</v>
      </c>
      <c r="C64" s="90">
        <v>60000</v>
      </c>
      <c r="D64" s="91">
        <f>(C64/C70)</f>
        <v>0.38222646918299091</v>
      </c>
      <c r="E64" s="1"/>
      <c r="F64" s="1"/>
      <c r="G64" s="3"/>
    </row>
    <row r="65" spans="1:7" s="15" customFormat="1" ht="12" customHeight="1" x14ac:dyDescent="0.25">
      <c r="A65" s="16"/>
      <c r="B65" s="89" t="s">
        <v>47</v>
      </c>
      <c r="C65" s="92">
        <v>0</v>
      </c>
      <c r="D65" s="91">
        <v>0</v>
      </c>
      <c r="E65" s="1"/>
      <c r="F65" s="1"/>
      <c r="G65" s="3"/>
    </row>
    <row r="66" spans="1:7" s="15" customFormat="1" ht="12" customHeight="1" x14ac:dyDescent="0.25">
      <c r="A66" s="16"/>
      <c r="B66" s="89" t="s">
        <v>48</v>
      </c>
      <c r="C66" s="90">
        <v>0</v>
      </c>
      <c r="D66" s="91">
        <f>(C66/C70)</f>
        <v>0</v>
      </c>
      <c r="E66" s="1"/>
      <c r="F66" s="1"/>
      <c r="G66" s="3"/>
    </row>
    <row r="67" spans="1:7" s="15" customFormat="1" ht="12" customHeight="1" x14ac:dyDescent="0.25">
      <c r="A67" s="16"/>
      <c r="B67" s="89" t="s">
        <v>24</v>
      </c>
      <c r="C67" s="90">
        <v>89500</v>
      </c>
      <c r="D67" s="91">
        <f>(C67/C70)</f>
        <v>0.57015448319796147</v>
      </c>
      <c r="E67" s="1"/>
      <c r="F67" s="1"/>
      <c r="G67" s="3"/>
    </row>
    <row r="68" spans="1:7" s="15" customFormat="1" ht="12" customHeight="1" x14ac:dyDescent="0.25">
      <c r="A68" s="16"/>
      <c r="B68" s="89" t="s">
        <v>49</v>
      </c>
      <c r="C68" s="93">
        <v>0</v>
      </c>
      <c r="D68" s="91">
        <f>(C68/C70)</f>
        <v>0</v>
      </c>
      <c r="E68" s="2"/>
      <c r="F68" s="2"/>
      <c r="G68" s="3"/>
    </row>
    <row r="69" spans="1:7" s="15" customFormat="1" ht="12" customHeight="1" x14ac:dyDescent="0.25">
      <c r="A69" s="16"/>
      <c r="B69" s="89" t="s">
        <v>50</v>
      </c>
      <c r="C69" s="93">
        <v>7475</v>
      </c>
      <c r="D69" s="91">
        <f>(C69/C70)</f>
        <v>4.7619047619047616E-2</v>
      </c>
      <c r="E69" s="2"/>
      <c r="F69" s="2"/>
      <c r="G69" s="3"/>
    </row>
    <row r="70" spans="1:7" s="15" customFormat="1" ht="12.75" customHeight="1" x14ac:dyDescent="0.25">
      <c r="A70" s="16"/>
      <c r="B70" s="87" t="s">
        <v>51</v>
      </c>
      <c r="C70" s="94">
        <f>SUM(C64:C69)</f>
        <v>156975</v>
      </c>
      <c r="D70" s="95">
        <f>SUM(D64:D69)</f>
        <v>1</v>
      </c>
      <c r="E70" s="2"/>
      <c r="F70" s="2"/>
      <c r="G70" s="3"/>
    </row>
    <row r="71" spans="1:7" s="15" customFormat="1" ht="12" customHeight="1" x14ac:dyDescent="0.25">
      <c r="A71" s="16"/>
      <c r="B71" s="8"/>
      <c r="C71" s="7"/>
      <c r="D71" s="7"/>
      <c r="E71" s="7"/>
      <c r="F71" s="7"/>
      <c r="G71" s="3"/>
    </row>
    <row r="72" spans="1:7" s="15" customFormat="1" ht="12.75" customHeight="1" x14ac:dyDescent="0.25">
      <c r="A72" s="16"/>
      <c r="B72" s="9"/>
      <c r="C72" s="7"/>
      <c r="D72" s="7"/>
      <c r="E72" s="7"/>
      <c r="F72" s="7"/>
      <c r="G72" s="3"/>
    </row>
    <row r="73" spans="1:7" s="15" customFormat="1" ht="12" customHeight="1" x14ac:dyDescent="0.25">
      <c r="A73" s="16"/>
      <c r="B73" s="14"/>
      <c r="C73" s="13" t="s">
        <v>52</v>
      </c>
      <c r="D73" s="14"/>
      <c r="E73" s="14"/>
      <c r="F73" s="2"/>
      <c r="G73" s="3"/>
    </row>
    <row r="74" spans="1:7" s="15" customFormat="1" ht="12" customHeight="1" x14ac:dyDescent="0.25">
      <c r="A74" s="16"/>
      <c r="B74" s="87" t="s">
        <v>78</v>
      </c>
      <c r="C74" s="96">
        <v>50</v>
      </c>
      <c r="D74" s="96">
        <v>60</v>
      </c>
      <c r="E74" s="96">
        <v>70</v>
      </c>
      <c r="F74" s="12"/>
      <c r="G74" s="4"/>
    </row>
    <row r="75" spans="1:7" s="15" customFormat="1" ht="12.75" customHeight="1" x14ac:dyDescent="0.25">
      <c r="A75" s="16"/>
      <c r="B75" s="87" t="s">
        <v>79</v>
      </c>
      <c r="C75" s="94">
        <f>(G49/C74)</f>
        <v>3139.5</v>
      </c>
      <c r="D75" s="94">
        <f>(G49/D74)</f>
        <v>2616.25</v>
      </c>
      <c r="E75" s="94">
        <f>(G49/E74)</f>
        <v>2242.5</v>
      </c>
      <c r="F75" s="12"/>
      <c r="G75" s="4"/>
    </row>
    <row r="76" spans="1:7" s="15" customFormat="1" ht="15.6" customHeight="1" x14ac:dyDescent="0.25">
      <c r="A76" s="16"/>
      <c r="B76" s="11" t="s">
        <v>53</v>
      </c>
      <c r="C76" s="5"/>
      <c r="D76" s="5"/>
      <c r="E76" s="5"/>
      <c r="F76" s="5"/>
      <c r="G76" s="5"/>
    </row>
  </sheetData>
  <mergeCells count="8">
    <mergeCell ref="B17:G17"/>
    <mergeCell ref="B62:C62"/>
    <mergeCell ref="E9:F9"/>
    <mergeCell ref="E10:F10"/>
    <mergeCell ref="E11:F11"/>
    <mergeCell ref="E13:F13"/>
    <mergeCell ref="E14:F14"/>
    <mergeCell ref="E15:F15"/>
  </mergeCells>
  <pageMargins left="0.35433070866141736" right="0.35433070866141736" top="0.39370078740157483" bottom="0.39370078740157483" header="0" footer="0"/>
  <pageSetup paperSize="121" scale="9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apicola</vt:lpstr>
      <vt:lpstr>apicola!Área_de_impresión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2022-05-13T15:46:14Z</cp:lastPrinted>
  <dcterms:created xsi:type="dcterms:W3CDTF">2020-11-27T12:49:26Z</dcterms:created>
  <dcterms:modified xsi:type="dcterms:W3CDTF">2022-06-21T22:01:23Z</dcterms:modified>
</cp:coreProperties>
</file>