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Apicultura" sheetId="4" r:id="rId1"/>
    <sheet name="trigo" sheetId="33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4" l="1"/>
  <c r="G38" i="4"/>
  <c r="G33" i="4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F59" i="33" l="1"/>
  <c r="B87" i="33" s="1"/>
  <c r="F44" i="33"/>
  <c r="B86" i="33" s="1"/>
  <c r="F30" i="33"/>
  <c r="F67" i="33" l="1"/>
  <c r="F68" i="33" s="1"/>
  <c r="B89" i="33" s="1"/>
  <c r="B84" i="33"/>
  <c r="F69" i="33" l="1"/>
  <c r="C95" i="33" s="1"/>
  <c r="B90" i="33"/>
  <c r="C87" i="33" s="1"/>
  <c r="D95" i="33" l="1"/>
  <c r="F71" i="33"/>
  <c r="B95" i="33"/>
  <c r="C86" i="33"/>
  <c r="C85" i="33"/>
  <c r="C88" i="33"/>
  <c r="C89" i="33"/>
  <c r="C84" i="33"/>
  <c r="C90" i="33" l="1"/>
  <c r="G50" i="4" l="1"/>
  <c r="G49" i="4"/>
  <c r="G48" i="4"/>
  <c r="G47" i="4"/>
  <c r="G46" i="4"/>
  <c r="G45" i="4"/>
  <c r="G44" i="4"/>
  <c r="G43" i="4"/>
  <c r="G28" i="4"/>
  <c r="G27" i="4"/>
  <c r="G26" i="4"/>
  <c r="G25" i="4"/>
  <c r="G24" i="4"/>
  <c r="G23" i="4"/>
  <c r="G22" i="4"/>
  <c r="G13" i="4"/>
  <c r="G61" i="4" s="1"/>
  <c r="G56" i="4"/>
  <c r="C79" i="4" s="1"/>
  <c r="G39" i="4"/>
  <c r="C77" i="4" s="1"/>
  <c r="G34" i="4"/>
  <c r="C76" i="4" s="1"/>
  <c r="G29" i="4" l="1"/>
  <c r="G51" i="4"/>
  <c r="C78" i="4" s="1"/>
  <c r="C75" i="4" l="1"/>
  <c r="C80" i="4" s="1"/>
  <c r="G58" i="4"/>
  <c r="G59" i="4" s="1"/>
  <c r="G60" i="4" s="1"/>
  <c r="C86" i="4" s="1"/>
  <c r="E86" i="4" l="1"/>
  <c r="G62" i="4"/>
  <c r="D86" i="4"/>
  <c r="C81" i="4"/>
  <c r="D77" i="4" l="1"/>
  <c r="D79" i="4"/>
  <c r="D78" i="4"/>
  <c r="D75" i="4"/>
  <c r="D80" i="4"/>
  <c r="D81" i="4" l="1"/>
</calcChain>
</file>

<file path=xl/sharedStrings.xml><?xml version="1.0" encoding="utf-8"?>
<sst xmlns="http://schemas.openxmlformats.org/spreadsheetml/2006/main" count="298" uniqueCount="146">
  <si>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</si>
  <si>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</si>
  <si>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</si>
  <si>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</si>
  <si>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</si>
  <si>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</si>
  <si>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</si>
  <si>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</si>
  <si>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</si>
  <si>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</si>
  <si>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</si>
  <si>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</si>
  <si>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</si>
  <si>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</si>
  <si>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</si>
  <si>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</si>
  <si>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</si>
  <si>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</si>
  <si>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</si>
  <si>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</si>
  <si>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</si>
  <si>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</si>
  <si>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</si>
  <si>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</si>
  <si>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</si>
  <si>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</si>
  <si>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</si>
  <si>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</si>
  <si>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</si>
  <si>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</si>
  <si>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</si>
  <si>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</si>
  <si>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</si>
  <si>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</si>
  <si>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</si>
  <si>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</si>
  <si>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</si>
  <si>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</si>
  <si>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</si>
  <si>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</si>
  <si>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</si>
  <si>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</si>
  <si>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</si>
  <si>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</si>
  <si>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</si>
  <si>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</si>
  <si>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</si>
  <si>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</si>
  <si>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</si>
  <si>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</si>
  <si>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</si>
  <si>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</si>
  <si>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</si>
  <si>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</si>
  <si>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</si>
  <si>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</si>
  <si>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</si>
  <si>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</si>
  <si>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</si>
  <si>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</si>
  <si>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</si>
  <si>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</si>
  <si>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MERCADO LOCAL</t>
  </si>
  <si>
    <t>Riego</t>
  </si>
  <si>
    <t>Cosecha</t>
  </si>
  <si>
    <t>SEMILLAS</t>
  </si>
  <si>
    <t>Super Fosfato Triple</t>
  </si>
  <si>
    <t>Rendimiento (u/hà)</t>
  </si>
  <si>
    <t>Costo unitario ($/u) (*)</t>
  </si>
  <si>
    <t>abril</t>
  </si>
  <si>
    <t>Rastraje</t>
  </si>
  <si>
    <t>Sacos</t>
  </si>
  <si>
    <t>MULTIFLORA</t>
  </si>
  <si>
    <t>MEDIO</t>
  </si>
  <si>
    <t>BIO BIO</t>
  </si>
  <si>
    <t>CONCEPCION</t>
  </si>
  <si>
    <t>Manejo otoño</t>
  </si>
  <si>
    <t>Manejo invierno</t>
  </si>
  <si>
    <t>jun/agos</t>
  </si>
  <si>
    <t>Manejo primevera</t>
  </si>
  <si>
    <t>octu/dic</t>
  </si>
  <si>
    <t>Manejo sanitario</t>
  </si>
  <si>
    <t>Agos/marzo</t>
  </si>
  <si>
    <t>dic/febr</t>
  </si>
  <si>
    <t>Envasado</t>
  </si>
  <si>
    <t>Multiplicacion de nucleos</t>
  </si>
  <si>
    <t>oct/noviem</t>
  </si>
  <si>
    <t>Cera</t>
  </si>
  <si>
    <t xml:space="preserve"> Oct</t>
  </si>
  <si>
    <t>Cuma Var</t>
  </si>
  <si>
    <t>agosto / marzo</t>
  </si>
  <si>
    <t>Azucar(alim/manten-estimulo</t>
  </si>
  <si>
    <t xml:space="preserve">mayo /julio </t>
  </si>
  <si>
    <t>Envases para la miel</t>
  </si>
  <si>
    <t>Sept / Oct</t>
  </si>
  <si>
    <t>Azucar Flor</t>
  </si>
  <si>
    <t>Levadura cerveza micronizada</t>
  </si>
  <si>
    <t>Promotor l</t>
  </si>
  <si>
    <t>Agos/Sept</t>
  </si>
  <si>
    <t>Servicio estampado</t>
  </si>
  <si>
    <t>Diciembre</t>
  </si>
  <si>
    <t>RENDIMIENTO (Kg/colmena.)</t>
  </si>
  <si>
    <t>ESCENARIOS COSTO UNITARIO  ($/kg)</t>
  </si>
  <si>
    <t>Rendimiento (kg/colmena)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</si>
  <si>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</si>
  <si>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</si>
  <si>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</si>
  <si>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</si>
  <si>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</si>
  <si>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</si>
  <si>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</si>
  <si>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</si>
  <si>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</si>
  <si>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</si>
  <si>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</si>
  <si>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marzo</t>
  </si>
  <si>
    <t>ENERO</t>
  </si>
  <si>
    <t>ESCENARIOS COSTO UNITARIO  ($/U)</t>
  </si>
  <si>
    <t>Area</t>
  </si>
  <si>
    <t>Salitre Potásico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</si>
  <si>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</si>
  <si>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</si>
  <si>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</si>
  <si>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</si>
  <si>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</si>
  <si>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</si>
  <si>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</si>
  <si>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</si>
  <si>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</si>
  <si>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</si>
  <si>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</si>
  <si>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</si>
  <si>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</si>
  <si>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</si>
  <si>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</si>
  <si>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</si>
  <si>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</si>
  <si>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MAR-ABR 2022</t>
  </si>
  <si>
    <t>Diciembre - Marzo</t>
  </si>
  <si>
    <t>sequia, vientos</t>
  </si>
  <si>
    <t>PROBLEMAS DE FLORACIÓN Sequías - Heladas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</si>
  <si>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</si>
  <si>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</si>
  <si>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PRECIO ESPERADO ($/kg)</t>
  </si>
  <si>
    <t>Costo unitario ($/kg) (*)</t>
  </si>
  <si>
    <t>APICOLA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</si>
</sst>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  <numFmt numFmtId="168" formatCode="_-* #,##0.00_-;\-* #,##0.00_-;_-* &quot;-&quot;??_-;_-@_-"/>
    <numFmt numFmtId="169" formatCode="_-* #,##0_-;\-* #,##0_-;_-* &quot;-&quot;??_-;_-@_-"/>
    <numFmt numFmtId="170" formatCode="#,##0_ ;\-#,##0\ "/>
  </numFmts>
  <fonts count="3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8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43" fontId="19" fillId="0" borderId="0" applyFont="0" applyFill="0" applyBorder="0" applyAlignment="0" applyProtection="0"/>
    <xf numFmtId="0" fontId="22" fillId="0" borderId="19"/>
    <xf numFmtId="168" fontId="25" fillId="0" borderId="19" applyFont="0" applyFill="0" applyBorder="0" applyAlignment="0" applyProtection="0"/>
  </cellStyleXfs>
  <cellXfs count="313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5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5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5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6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6" fontId="13" fillId="8" borderId="36" xfId="0" applyNumberFormat="1" applyFont="1" applyFill="1" applyBorder="1" applyAlignment="1">
      <alignment vertical="center"/>
    </xf>
    <xf numFmtId="17" fontId="20" fillId="10" borderId="52" xfId="0" applyNumberFormat="1" applyFont="1" applyFill="1" applyBorder="1" applyAlignment="1">
      <alignment horizontal="right"/>
    </xf>
    <xf numFmtId="167" fontId="21" fillId="10" borderId="52" xfId="0" applyNumberFormat="1" applyFont="1" applyFill="1" applyBorder="1"/>
    <xf numFmtId="0" fontId="15" fillId="0" borderId="59" xfId="2" applyFont="1" applyBorder="1" applyAlignment="1">
      <alignment horizontal="center"/>
    </xf>
    <xf numFmtId="167" fontId="21" fillId="10" borderId="64" xfId="0" applyNumberFormat="1" applyFont="1" applyFill="1" applyBorder="1"/>
    <xf numFmtId="167" fontId="13" fillId="2" borderId="5" xfId="0" applyNumberFormat="1" applyFont="1" applyFill="1" applyBorder="1" applyAlignment="1">
      <alignment vertical="center"/>
    </xf>
    <xf numFmtId="0" fontId="20" fillId="10" borderId="68" xfId="0" applyFont="1" applyFill="1" applyBorder="1" applyAlignment="1">
      <alignment horizontal="right" wrapText="1"/>
    </xf>
    <xf numFmtId="0" fontId="20" fillId="10" borderId="52" xfId="0" applyFont="1" applyFill="1" applyBorder="1" applyAlignment="1">
      <alignment horizontal="right"/>
    </xf>
    <xf numFmtId="0" fontId="23" fillId="10" borderId="55" xfId="2" applyFont="1" applyFill="1" applyBorder="1" applyAlignment="1">
      <alignment horizontal="center"/>
    </xf>
    <xf numFmtId="0" fontId="20" fillId="10" borderId="58" xfId="0" applyFont="1" applyFill="1" applyBorder="1" applyAlignment="1">
      <alignment horizontal="left"/>
    </xf>
    <xf numFmtId="0" fontId="23" fillId="10" borderId="59" xfId="2" applyFont="1" applyFill="1" applyBorder="1" applyAlignment="1">
      <alignment horizontal="center"/>
    </xf>
    <xf numFmtId="0" fontId="23" fillId="10" borderId="62" xfId="2" applyFont="1" applyFill="1" applyBorder="1" applyAlignment="1">
      <alignment horizontal="center"/>
    </xf>
    <xf numFmtId="3" fontId="20" fillId="10" borderId="68" xfId="0" applyNumberFormat="1" applyFont="1" applyFill="1" applyBorder="1" applyAlignment="1">
      <alignment horizontal="right"/>
    </xf>
    <xf numFmtId="3" fontId="20" fillId="10" borderId="52" xfId="0" applyNumberFormat="1" applyFont="1" applyFill="1" applyBorder="1" applyAlignment="1">
      <alignment horizontal="right"/>
    </xf>
    <xf numFmtId="0" fontId="20" fillId="10" borderId="52" xfId="0" applyFont="1" applyFill="1" applyBorder="1" applyAlignment="1">
      <alignment horizontal="right" vertical="center" wrapText="1"/>
    </xf>
    <xf numFmtId="0" fontId="21" fillId="0" borderId="55" xfId="2" applyFont="1" applyBorder="1" applyAlignment="1">
      <alignment horizontal="center"/>
    </xf>
    <xf numFmtId="167" fontId="21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7" fontId="3" fillId="3" borderId="70" xfId="0" applyNumberFormat="1" applyFont="1" applyFill="1" applyBorder="1" applyAlignment="1">
      <alignment vertical="center"/>
    </xf>
    <xf numFmtId="0" fontId="27" fillId="10" borderId="55" xfId="0" applyFont="1" applyFill="1" applyBorder="1" applyAlignment="1">
      <alignment wrapText="1"/>
    </xf>
    <xf numFmtId="0" fontId="27" fillId="10" borderId="56" xfId="0" applyFont="1" applyFill="1" applyBorder="1" applyAlignment="1">
      <alignment horizontal="center" wrapText="1"/>
    </xf>
    <xf numFmtId="0" fontId="27" fillId="10" borderId="57" xfId="0" applyFont="1" applyFill="1" applyBorder="1" applyAlignment="1">
      <alignment wrapText="1"/>
    </xf>
    <xf numFmtId="0" fontId="26" fillId="10" borderId="54" xfId="0" applyFont="1" applyFill="1" applyBorder="1" applyAlignment="1">
      <alignment wrapText="1"/>
    </xf>
    <xf numFmtId="0" fontId="20" fillId="10" borderId="62" xfId="0" applyFont="1" applyFill="1" applyBorder="1" applyAlignment="1">
      <alignment horizontal="center"/>
    </xf>
    <xf numFmtId="0" fontId="20" fillId="10" borderId="64" xfId="0" applyFont="1" applyFill="1" applyBorder="1" applyAlignment="1">
      <alignment horizontal="right"/>
    </xf>
    <xf numFmtId="0" fontId="21" fillId="0" borderId="54" xfId="2" applyFont="1" applyBorder="1" applyAlignment="1">
      <alignment horizontal="left"/>
    </xf>
    <xf numFmtId="167" fontId="21" fillId="0" borderId="57" xfId="2" applyNumberFormat="1" applyFont="1" applyBorder="1" applyAlignment="1">
      <alignment horizontal="right"/>
    </xf>
    <xf numFmtId="0" fontId="20" fillId="10" borderId="59" xfId="0" applyFont="1" applyFill="1" applyBorder="1"/>
    <xf numFmtId="0" fontId="20" fillId="10" borderId="60" xfId="0" applyFont="1" applyFill="1" applyBorder="1"/>
    <xf numFmtId="0" fontId="20" fillId="10" borderId="61" xfId="0" applyFont="1" applyFill="1" applyBorder="1"/>
    <xf numFmtId="0" fontId="21" fillId="10" borderId="58" xfId="0" applyFont="1" applyFill="1" applyBorder="1"/>
    <xf numFmtId="0" fontId="24" fillId="10" borderId="58" xfId="0" applyFont="1" applyFill="1" applyBorder="1"/>
    <xf numFmtId="3" fontId="20" fillId="10" borderId="53" xfId="0" applyNumberFormat="1" applyFont="1" applyFill="1" applyBorder="1"/>
    <xf numFmtId="17" fontId="20" fillId="0" borderId="64" xfId="0" applyNumberFormat="1" applyFont="1" applyBorder="1" applyAlignment="1">
      <alignment horizontal="right"/>
    </xf>
    <xf numFmtId="0" fontId="15" fillId="0" borderId="58" xfId="2" applyFont="1" applyBorder="1" applyAlignment="1">
      <alignment horizontal="left"/>
    </xf>
    <xf numFmtId="0" fontId="20" fillId="10" borderId="61" xfId="0" applyFont="1" applyFill="1" applyBorder="1" applyAlignment="1">
      <alignment horizontal="left"/>
    </xf>
    <xf numFmtId="0" fontId="20" fillId="10" borderId="62" xfId="0" applyFont="1" applyFill="1" applyBorder="1"/>
    <xf numFmtId="3" fontId="20" fillId="10" borderId="63" xfId="0" applyNumberFormat="1" applyFont="1" applyFill="1" applyBorder="1"/>
    <xf numFmtId="3" fontId="20" fillId="0" borderId="64" xfId="0" applyNumberFormat="1" applyFont="1" applyBorder="1"/>
    <xf numFmtId="167" fontId="15" fillId="0" borderId="59" xfId="2" applyNumberFormat="1" applyFont="1" applyBorder="1" applyAlignment="1">
      <alignment horizontal="right"/>
    </xf>
    <xf numFmtId="167" fontId="23" fillId="0" borderId="71" xfId="2" applyNumberFormat="1" applyFont="1" applyBorder="1" applyAlignment="1">
      <alignment horizontal="right"/>
    </xf>
    <xf numFmtId="3" fontId="21" fillId="0" borderId="56" xfId="2" applyNumberFormat="1" applyFont="1" applyBorder="1" applyAlignment="1">
      <alignment horizontal="right"/>
    </xf>
    <xf numFmtId="0" fontId="21" fillId="10" borderId="54" xfId="0" applyFont="1" applyFill="1" applyBorder="1" applyAlignment="1">
      <alignment horizontal="left" vertical="center" wrapText="1"/>
    </xf>
    <xf numFmtId="3" fontId="23" fillId="10" borderId="56" xfId="2" applyNumberFormat="1" applyFont="1" applyFill="1" applyBorder="1"/>
    <xf numFmtId="0" fontId="23" fillId="10" borderId="58" xfId="2" applyFont="1" applyFill="1" applyBorder="1" applyAlignment="1">
      <alignment horizontal="left" vertical="center" wrapText="1"/>
    </xf>
    <xf numFmtId="0" fontId="23" fillId="10" borderId="58" xfId="2" applyFont="1" applyFill="1" applyBorder="1" applyAlignment="1">
      <alignment wrapText="1"/>
    </xf>
    <xf numFmtId="0" fontId="23" fillId="10" borderId="61" xfId="2" applyFont="1" applyFill="1" applyBorder="1" applyAlignment="1">
      <alignment horizontal="left"/>
    </xf>
    <xf numFmtId="0" fontId="21" fillId="10" borderId="54" xfId="2" applyFont="1" applyFill="1" applyBorder="1" applyAlignment="1">
      <alignment horizontal="left"/>
    </xf>
    <xf numFmtId="0" fontId="21" fillId="10" borderId="55" xfId="2" applyFont="1" applyFill="1" applyBorder="1" applyAlignment="1">
      <alignment horizontal="center"/>
    </xf>
    <xf numFmtId="3" fontId="21" fillId="10" borderId="56" xfId="2" applyNumberFormat="1" applyFont="1" applyFill="1" applyBorder="1"/>
    <xf numFmtId="0" fontId="21" fillId="10" borderId="59" xfId="2" applyFont="1" applyFill="1" applyBorder="1" applyAlignment="1">
      <alignment horizontal="center"/>
    </xf>
    <xf numFmtId="3" fontId="21" fillId="10" borderId="60" xfId="2" applyNumberFormat="1" applyFont="1" applyFill="1" applyBorder="1"/>
    <xf numFmtId="0" fontId="21" fillId="10" borderId="62" xfId="2" applyFont="1" applyFill="1" applyBorder="1" applyAlignment="1">
      <alignment horizontal="center"/>
    </xf>
    <xf numFmtId="3" fontId="21" fillId="10" borderId="63" xfId="2" applyNumberFormat="1" applyFont="1" applyFill="1" applyBorder="1"/>
    <xf numFmtId="0" fontId="21" fillId="10" borderId="58" xfId="2" applyFont="1" applyFill="1" applyBorder="1"/>
    <xf numFmtId="0" fontId="27" fillId="10" borderId="59" xfId="0" applyFont="1" applyFill="1" applyBorder="1" applyAlignment="1">
      <alignment wrapText="1"/>
    </xf>
    <xf numFmtId="0" fontId="27" fillId="10" borderId="60" xfId="0" applyFont="1" applyFill="1" applyBorder="1" applyAlignment="1">
      <alignment horizontal="center" wrapText="1"/>
    </xf>
    <xf numFmtId="0" fontId="27" fillId="10" borderId="52" xfId="0" applyFont="1" applyFill="1" applyBorder="1" applyAlignment="1">
      <alignment wrapText="1"/>
    </xf>
    <xf numFmtId="0" fontId="21" fillId="10" borderId="58" xfId="2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1" fillId="10" borderId="61" xfId="2" applyFont="1" applyFill="1" applyBorder="1"/>
    <xf numFmtId="0" fontId="21" fillId="10" borderId="65" xfId="0" applyFont="1" applyFill="1" applyBorder="1" applyAlignment="1">
      <alignment wrapText="1"/>
    </xf>
    <xf numFmtId="0" fontId="23" fillId="10" borderId="66" xfId="2" applyFont="1" applyFill="1" applyBorder="1" applyAlignment="1">
      <alignment horizontal="center"/>
    </xf>
    <xf numFmtId="3" fontId="23" fillId="10" borderId="67" xfId="2" applyNumberFormat="1" applyFont="1" applyFill="1" applyBorder="1"/>
    <xf numFmtId="49" fontId="4" fillId="2" borderId="5" xfId="0" applyNumberFormat="1" applyFont="1" applyFill="1" applyBorder="1" applyAlignment="1"/>
    <xf numFmtId="0" fontId="4" fillId="2" borderId="59" xfId="0" applyNumberFormat="1" applyFont="1" applyFill="1" applyBorder="1" applyAlignment="1">
      <alignment horizontal="right"/>
    </xf>
    <xf numFmtId="49" fontId="4" fillId="2" borderId="59" xfId="0" applyNumberFormat="1" applyFont="1" applyFill="1" applyBorder="1" applyAlignment="1">
      <alignment vertical="center" wrapText="1"/>
    </xf>
    <xf numFmtId="0" fontId="4" fillId="2" borderId="76" xfId="0" applyFont="1" applyFill="1" applyBorder="1" applyAlignment="1"/>
    <xf numFmtId="0" fontId="7" fillId="2" borderId="19" xfId="0" applyFont="1" applyFill="1" applyBorder="1" applyAlignment="1">
      <alignment vertical="center"/>
    </xf>
    <xf numFmtId="0" fontId="4" fillId="2" borderId="1" xfId="0" applyFont="1" applyFill="1" applyBorder="1" applyAlignment="1"/>
    <xf numFmtId="0" fontId="4" fillId="0" borderId="0" xfId="0" applyFont="1" applyAlignment="1"/>
    <xf numFmtId="0" fontId="4" fillId="2" borderId="2" xfId="0" applyFont="1" applyFill="1" applyBorder="1" applyAlignment="1"/>
    <xf numFmtId="0" fontId="4" fillId="2" borderId="73" xfId="0" applyFont="1" applyFill="1" applyBorder="1" applyAlignment="1"/>
    <xf numFmtId="0" fontId="4" fillId="2" borderId="3" xfId="0" applyFont="1" applyFill="1" applyBorder="1" applyAlignment="1"/>
    <xf numFmtId="49" fontId="30" fillId="3" borderId="75" xfId="0" applyNumberFormat="1" applyFont="1" applyFill="1" applyBorder="1" applyAlignment="1">
      <alignment vertical="center" wrapText="1"/>
    </xf>
    <xf numFmtId="0" fontId="31" fillId="10" borderId="59" xfId="0" applyFont="1" applyFill="1" applyBorder="1" applyAlignment="1">
      <alignment horizontal="right" wrapText="1"/>
    </xf>
    <xf numFmtId="0" fontId="4" fillId="2" borderId="72" xfId="0" applyFont="1" applyFill="1" applyBorder="1" applyAlignment="1"/>
    <xf numFmtId="3" fontId="31" fillId="10" borderId="59" xfId="0" applyNumberFormat="1" applyFont="1" applyFill="1" applyBorder="1" applyAlignment="1">
      <alignment horizontal="right"/>
    </xf>
    <xf numFmtId="0" fontId="31" fillId="10" borderId="59" xfId="0" applyFont="1" applyFill="1" applyBorder="1" applyAlignment="1">
      <alignment horizontal="center"/>
    </xf>
    <xf numFmtId="17" fontId="31" fillId="10" borderId="59" xfId="0" applyNumberFormat="1" applyFont="1" applyFill="1" applyBorder="1" applyAlignment="1">
      <alignment horizontal="right"/>
    </xf>
    <xf numFmtId="0" fontId="31" fillId="10" borderId="59" xfId="0" applyFont="1" applyFill="1" applyBorder="1" applyAlignment="1">
      <alignment horizontal="right"/>
    </xf>
    <xf numFmtId="0" fontId="31" fillId="10" borderId="59" xfId="0" applyFont="1" applyFill="1" applyBorder="1" applyAlignment="1">
      <alignment horizontal="right" vertical="center" wrapText="1"/>
    </xf>
    <xf numFmtId="0" fontId="31" fillId="0" borderId="59" xfId="0" applyFont="1" applyBorder="1" applyAlignment="1">
      <alignment horizontal="right" wrapText="1"/>
    </xf>
    <xf numFmtId="0" fontId="4" fillId="2" borderId="74" xfId="0" applyFont="1" applyFill="1" applyBorder="1" applyAlignment="1">
      <alignment wrapText="1"/>
    </xf>
    <xf numFmtId="14" fontId="4" fillId="2" borderId="74" xfId="0" applyNumberFormat="1" applyFont="1" applyFill="1" applyBorder="1" applyAlignment="1"/>
    <xf numFmtId="0" fontId="4" fillId="2" borderId="8" xfId="0" applyFont="1" applyFill="1" applyBorder="1" applyAlignment="1"/>
    <xf numFmtId="0" fontId="4" fillId="2" borderId="74" xfId="0" applyFont="1" applyFill="1" applyBorder="1" applyAlignment="1">
      <alignment horizontal="justify" wrapText="1"/>
    </xf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/>
    <xf numFmtId="0" fontId="33" fillId="0" borderId="59" xfId="2" applyFont="1" applyBorder="1" applyAlignment="1">
      <alignment horizontal="center"/>
    </xf>
    <xf numFmtId="168" fontId="33" fillId="10" borderId="59" xfId="3" applyFont="1" applyFill="1" applyBorder="1" applyAlignment="1"/>
    <xf numFmtId="169" fontId="33" fillId="0" borderId="59" xfId="1" applyNumberFormat="1" applyFont="1" applyBorder="1" applyAlignment="1"/>
    <xf numFmtId="49" fontId="30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168" fontId="33" fillId="0" borderId="59" xfId="3" applyFont="1" applyFill="1" applyBorder="1" applyAlignment="1">
      <alignment horizontal="center"/>
    </xf>
    <xf numFmtId="0" fontId="33" fillId="0" borderId="59" xfId="2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30" fillId="2" borderId="19" xfId="0" applyFont="1" applyFill="1" applyBorder="1" applyAlignment="1">
      <alignment vertical="center"/>
    </xf>
    <xf numFmtId="165" fontId="30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4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4" fillId="8" borderId="30" xfId="0" applyNumberFormat="1" applyFont="1" applyFill="1" applyBorder="1" applyAlignment="1">
      <alignment vertical="center"/>
    </xf>
    <xf numFmtId="49" fontId="34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4" fillId="2" borderId="32" xfId="0" applyNumberFormat="1" applyFont="1" applyFill="1" applyBorder="1" applyAlignment="1">
      <alignment vertical="center"/>
    </xf>
    <xf numFmtId="3" fontId="34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6" fontId="34" fillId="2" borderId="5" xfId="0" applyNumberFormat="1" applyFont="1" applyFill="1" applyBorder="1" applyAlignment="1">
      <alignment vertical="center"/>
    </xf>
    <xf numFmtId="0" fontId="30" fillId="7" borderId="19" xfId="0" applyFont="1" applyFill="1" applyBorder="1" applyAlignment="1">
      <alignment vertical="center"/>
    </xf>
    <xf numFmtId="49" fontId="34" fillId="8" borderId="34" xfId="0" applyNumberFormat="1" applyFont="1" applyFill="1" applyBorder="1" applyAlignment="1">
      <alignment vertical="center"/>
    </xf>
    <xf numFmtId="166" fontId="34" fillId="8" borderId="35" xfId="0" applyNumberFormat="1" applyFont="1" applyFill="1" applyBorder="1" applyAlignment="1">
      <alignment vertical="center"/>
    </xf>
    <xf numFmtId="9" fontId="34" fillId="8" borderId="36" xfId="0" applyNumberFormat="1" applyFont="1" applyFill="1" applyBorder="1" applyAlignment="1">
      <alignment vertical="center"/>
    </xf>
    <xf numFmtId="0" fontId="30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30" fillId="9" borderId="19" xfId="0" applyFont="1" applyFill="1" applyBorder="1" applyAlignment="1">
      <alignment vertical="center"/>
    </xf>
    <xf numFmtId="0" fontId="30" fillId="9" borderId="48" xfId="0" applyFont="1" applyFill="1" applyBorder="1" applyAlignment="1">
      <alignment vertical="center"/>
    </xf>
    <xf numFmtId="0" fontId="30" fillId="7" borderId="18" xfId="0" applyFont="1" applyFill="1" applyBorder="1" applyAlignment="1">
      <alignment vertical="center"/>
    </xf>
    <xf numFmtId="49" fontId="34" fillId="8" borderId="49" xfId="0" applyNumberFormat="1" applyFont="1" applyFill="1" applyBorder="1" applyAlignment="1">
      <alignment vertical="center"/>
    </xf>
    <xf numFmtId="0" fontId="34" fillId="8" borderId="50" xfId="0" applyNumberFormat="1" applyFont="1" applyFill="1" applyBorder="1" applyAlignment="1">
      <alignment vertical="center"/>
    </xf>
    <xf numFmtId="0" fontId="34" fillId="8" borderId="51" xfId="0" applyNumberFormat="1" applyFont="1" applyFill="1" applyBorder="1" applyAlignment="1">
      <alignment vertical="center"/>
    </xf>
    <xf numFmtId="0" fontId="34" fillId="7" borderId="19" xfId="0" applyFont="1" applyFill="1" applyBorder="1" applyAlignment="1">
      <alignment vertical="center"/>
    </xf>
    <xf numFmtId="165" fontId="34" fillId="2" borderId="19" xfId="0" applyNumberFormat="1" applyFont="1" applyFill="1" applyBorder="1" applyAlignment="1">
      <alignment vertical="center"/>
    </xf>
    <xf numFmtId="166" fontId="34" fillId="8" borderId="36" xfId="0" applyNumberFormat="1" applyFont="1" applyFill="1" applyBorder="1" applyAlignment="1">
      <alignment vertical="center"/>
    </xf>
    <xf numFmtId="0" fontId="4" fillId="2" borderId="77" xfId="0" applyFont="1" applyFill="1" applyBorder="1" applyAlignment="1"/>
    <xf numFmtId="0" fontId="4" fillId="2" borderId="78" xfId="0" applyFont="1" applyFill="1" applyBorder="1" applyAlignment="1"/>
    <xf numFmtId="49" fontId="4" fillId="2" borderId="59" xfId="0" applyNumberFormat="1" applyFont="1" applyFill="1" applyBorder="1" applyAlignment="1">
      <alignment horizontal="left" wrapText="1"/>
    </xf>
    <xf numFmtId="49" fontId="30" fillId="3" borderId="69" xfId="0" applyNumberFormat="1" applyFont="1" applyFill="1" applyBorder="1" applyAlignment="1">
      <alignment horizontal="center" vertical="center"/>
    </xf>
    <xf numFmtId="49" fontId="30" fillId="3" borderId="69" xfId="0" applyNumberFormat="1" applyFont="1" applyFill="1" applyBorder="1" applyAlignment="1">
      <alignment horizontal="center" vertical="center" wrapText="1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59" xfId="0" applyFont="1" applyFill="1" applyBorder="1" applyAlignment="1">
      <alignment vertical="center"/>
    </xf>
    <xf numFmtId="0" fontId="4" fillId="2" borderId="59" xfId="0" applyFont="1" applyFill="1" applyBorder="1" applyAlignment="1">
      <alignment horizontal="center" vertical="center"/>
    </xf>
    <xf numFmtId="3" fontId="7" fillId="3" borderId="70" xfId="0" applyNumberFormat="1" applyFont="1" applyFill="1" applyBorder="1" applyAlignment="1">
      <alignment vertical="center"/>
    </xf>
    <xf numFmtId="0" fontId="4" fillId="0" borderId="59" xfId="2" applyFont="1" applyBorder="1" applyAlignment="1">
      <alignment horizontal="left"/>
    </xf>
    <xf numFmtId="0" fontId="4" fillId="0" borderId="59" xfId="2" applyFont="1" applyBorder="1" applyAlignment="1">
      <alignment horizontal="center"/>
    </xf>
    <xf numFmtId="167" fontId="4" fillId="0" borderId="59" xfId="2" applyNumberFormat="1" applyFont="1" applyBorder="1" applyAlignment="1">
      <alignment horizontal="right"/>
    </xf>
    <xf numFmtId="3" fontId="31" fillId="0" borderId="59" xfId="0" applyNumberFormat="1" applyFont="1" applyBorder="1" applyAlignment="1">
      <alignment horizontal="right"/>
    </xf>
    <xf numFmtId="0" fontId="33" fillId="0" borderId="59" xfId="2" applyFont="1" applyBorder="1"/>
    <xf numFmtId="170" fontId="33" fillId="0" borderId="59" xfId="0" applyNumberFormat="1" applyFont="1" applyBorder="1"/>
    <xf numFmtId="49" fontId="30" fillId="5" borderId="69" xfId="0" applyNumberFormat="1" applyFont="1" applyFill="1" applyBorder="1" applyAlignment="1">
      <alignment vertical="center"/>
    </xf>
    <xf numFmtId="0" fontId="4" fillId="2" borderId="79" xfId="0" applyFont="1" applyFill="1" applyBorder="1" applyAlignment="1">
      <alignment vertical="center"/>
    </xf>
    <xf numFmtId="0" fontId="4" fillId="2" borderId="73" xfId="0" applyFont="1" applyFill="1" applyBorder="1" applyAlignment="1">
      <alignment vertical="center"/>
    </xf>
    <xf numFmtId="0" fontId="4" fillId="2" borderId="80" xfId="0" applyFont="1" applyFill="1" applyBorder="1" applyAlignment="1"/>
    <xf numFmtId="0" fontId="4" fillId="2" borderId="81" xfId="0" applyFont="1" applyFill="1" applyBorder="1" applyAlignment="1"/>
    <xf numFmtId="3" fontId="4" fillId="2" borderId="81" xfId="0" applyNumberFormat="1" applyFont="1" applyFill="1" applyBorder="1" applyAlignment="1"/>
    <xf numFmtId="49" fontId="30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170" fontId="7" fillId="3" borderId="70" xfId="0" applyNumberFormat="1" applyFont="1" applyFill="1" applyBorder="1" applyAlignment="1">
      <alignment vertical="center"/>
    </xf>
    <xf numFmtId="0" fontId="33" fillId="0" borderId="59" xfId="2" applyFont="1" applyFill="1" applyBorder="1"/>
    <xf numFmtId="170" fontId="33" fillId="10" borderId="59" xfId="0" applyNumberFormat="1" applyFont="1" applyFill="1" applyBorder="1"/>
    <xf numFmtId="0" fontId="33" fillId="0" borderId="59" xfId="0" applyFont="1" applyBorder="1" applyAlignment="1">
      <alignment wrapText="1"/>
    </xf>
    <xf numFmtId="0" fontId="33" fillId="0" borderId="59" xfId="0" applyFont="1" applyBorder="1" applyAlignment="1">
      <alignment horizontal="center"/>
    </xf>
    <xf numFmtId="164" fontId="33" fillId="0" borderId="59" xfId="0" applyNumberFormat="1" applyFont="1" applyBorder="1" applyAlignment="1">
      <alignment horizontal="center"/>
    </xf>
    <xf numFmtId="3" fontId="33" fillId="10" borderId="59" xfId="0" applyNumberFormat="1" applyFont="1" applyFill="1" applyBorder="1" applyAlignment="1">
      <alignment horizontal="right" indent="1"/>
    </xf>
    <xf numFmtId="3" fontId="31" fillId="0" borderId="59" xfId="0" applyNumberFormat="1" applyFont="1" applyBorder="1"/>
    <xf numFmtId="49" fontId="30" fillId="5" borderId="19" xfId="0" applyNumberFormat="1" applyFont="1" applyFill="1" applyBorder="1" applyAlignment="1">
      <alignment vertical="center"/>
    </xf>
    <xf numFmtId="0" fontId="30" fillId="5" borderId="19" xfId="0" applyFont="1" applyFill="1" applyBorder="1" applyAlignment="1">
      <alignment vertical="center"/>
    </xf>
    <xf numFmtId="165" fontId="30" fillId="5" borderId="19" xfId="0" applyNumberFormat="1" applyFont="1" applyFill="1" applyBorder="1" applyAlignment="1">
      <alignment vertical="center"/>
    </xf>
    <xf numFmtId="49" fontId="30" fillId="3" borderId="19" xfId="0" applyNumberFormat="1" applyFont="1" applyFill="1" applyBorder="1" applyAlignment="1">
      <alignment vertical="center"/>
    </xf>
    <xf numFmtId="0" fontId="30" fillId="3" borderId="19" xfId="0" applyFont="1" applyFill="1" applyBorder="1" applyAlignment="1">
      <alignment vertical="center"/>
    </xf>
    <xf numFmtId="165" fontId="30" fillId="3" borderId="19" xfId="0" applyNumberFormat="1" applyFont="1" applyFill="1" applyBorder="1" applyAlignment="1">
      <alignment vertical="center"/>
    </xf>
    <xf numFmtId="165" fontId="30" fillId="6" borderId="19" xfId="0" applyNumberFormat="1" applyFont="1" applyFill="1" applyBorder="1" applyAlignment="1">
      <alignment vertical="center"/>
    </xf>
    <xf numFmtId="170" fontId="34" fillId="2" borderId="5" xfId="0" applyNumberFormat="1" applyFont="1" applyFill="1" applyBorder="1" applyAlignment="1">
      <alignment vertical="center"/>
    </xf>
    <xf numFmtId="49" fontId="32" fillId="3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4" fillId="9" borderId="38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wrapText="1"/>
    </xf>
    <xf numFmtId="0" fontId="7" fillId="4" borderId="76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76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76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7" fillId="11" borderId="19" xfId="0" applyFont="1" applyFill="1" applyBorder="1" applyAlignment="1">
      <alignment wrapText="1"/>
    </xf>
    <xf numFmtId="0" fontId="28" fillId="10" borderId="59" xfId="0" applyFont="1" applyFill="1" applyBorder="1" applyAlignment="1">
      <alignment wrapText="1"/>
    </xf>
    <xf numFmtId="0" fontId="20" fillId="10" borderId="60" xfId="0" applyFont="1" applyFill="1" applyBorder="1" applyAlignment="1">
      <alignment wrapText="1"/>
    </xf>
    <xf numFmtId="0" fontId="20" fillId="10" borderId="59" xfId="0" applyFont="1" applyFill="1" applyBorder="1" applyAlignment="1">
      <alignment wrapText="1"/>
    </xf>
    <xf numFmtId="0" fontId="20" fillId="10" borderId="59" xfId="0" applyFont="1" applyFill="1" applyBorder="1" applyAlignment="1"/>
    <xf numFmtId="0" fontId="20" fillId="10" borderId="60" xfId="0" applyFont="1" applyFill="1" applyBorder="1" applyAlignment="1"/>
    <xf numFmtId="14" fontId="4" fillId="2" borderId="59" xfId="0" applyNumberFormat="1" applyFont="1" applyFill="1" applyBorder="1" applyAlignment="1">
      <alignment horizontal="right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8</xdr:row>
      <xdr:rowOff>41609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61925"/>
          <a:ext cx="62293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87"/>
  <sheetViews>
    <sheetView tabSelected="1" workbookViewId="0">
      <selection activeCell="J9" sqref="J9"/>
    </sheetView>
  </sheetViews>
  <sheetFormatPr baseColWidth="10" defaultRowHeight="12.75" x14ac:dyDescent="0.25"/>
  <cols>
    <col min="1" max="1" width="11.42578125" style="176"/>
    <col min="2" max="2" width="20.140625" style="176" customWidth="1"/>
    <col min="3" max="3" width="19.42578125" style="176" customWidth="1"/>
    <col min="4" max="6" width="11.42578125" style="176"/>
    <col min="7" max="7" width="19.42578125" style="176" customWidth="1"/>
    <col min="8" max="16384" width="11.42578125" style="176"/>
  </cols>
  <sheetData>
    <row r="1" spans="2:7" x14ac:dyDescent="0.25">
      <c r="B1" s="175"/>
      <c r="C1" s="175"/>
      <c r="D1" s="175"/>
      <c r="E1" s="175"/>
      <c r="F1" s="175"/>
      <c r="G1" s="175"/>
    </row>
    <row r="2" spans="2:7" x14ac:dyDescent="0.25">
      <c r="B2" s="175"/>
      <c r="C2" s="175"/>
      <c r="D2" s="175"/>
      <c r="E2" s="175"/>
      <c r="F2" s="175"/>
      <c r="G2" s="175"/>
    </row>
    <row r="3" spans="2:7" x14ac:dyDescent="0.25">
      <c r="B3" s="175"/>
      <c r="C3" s="175"/>
      <c r="D3" s="175"/>
      <c r="E3" s="175"/>
      <c r="F3" s="175"/>
      <c r="G3" s="175"/>
    </row>
    <row r="4" spans="2:7" x14ac:dyDescent="0.25">
      <c r="B4" s="175"/>
      <c r="C4" s="175"/>
      <c r="D4" s="175"/>
      <c r="E4" s="175"/>
      <c r="F4" s="175"/>
      <c r="G4" s="175"/>
    </row>
    <row r="5" spans="2:7" x14ac:dyDescent="0.25">
      <c r="B5" s="175"/>
      <c r="C5" s="175"/>
      <c r="D5" s="175"/>
      <c r="E5" s="175"/>
      <c r="F5" s="175"/>
      <c r="G5" s="175"/>
    </row>
    <row r="6" spans="2:7" x14ac:dyDescent="0.25">
      <c r="B6" s="175"/>
      <c r="C6" s="175"/>
      <c r="D6" s="175"/>
      <c r="E6" s="175"/>
      <c r="F6" s="175"/>
      <c r="G6" s="175"/>
    </row>
    <row r="7" spans="2:7" x14ac:dyDescent="0.25">
      <c r="B7" s="175"/>
      <c r="C7" s="175"/>
      <c r="D7" s="175"/>
      <c r="E7" s="175"/>
      <c r="F7" s="175"/>
      <c r="G7" s="175"/>
    </row>
    <row r="8" spans="2:7" x14ac:dyDescent="0.25">
      <c r="B8" s="177"/>
      <c r="C8" s="178"/>
      <c r="D8" s="175"/>
      <c r="E8" s="179"/>
      <c r="F8" s="179"/>
      <c r="G8" s="178"/>
    </row>
    <row r="9" spans="2:7" x14ac:dyDescent="0.25">
      <c r="B9" s="219"/>
      <c r="C9" s="219"/>
      <c r="D9" s="248"/>
      <c r="E9" s="249"/>
      <c r="F9" s="249"/>
      <c r="G9" s="219"/>
    </row>
    <row r="10" spans="2:7" x14ac:dyDescent="0.25">
      <c r="B10" s="180" t="s">
        <v>0</v>
      </c>
      <c r="C10" s="181" t="s">
        <v>145</v>
      </c>
      <c r="D10" s="182"/>
      <c r="E10" s="296" t="s">
        <v>101</v>
      </c>
      <c r="F10" s="297"/>
      <c r="G10" s="183">
        <v>20</v>
      </c>
    </row>
    <row r="11" spans="2:7" x14ac:dyDescent="0.25">
      <c r="B11" s="172" t="s">
        <v>1</v>
      </c>
      <c r="C11" s="184" t="s">
        <v>72</v>
      </c>
      <c r="D11" s="182"/>
      <c r="E11" s="298" t="s">
        <v>2</v>
      </c>
      <c r="F11" s="299"/>
      <c r="G11" s="185" t="s">
        <v>137</v>
      </c>
    </row>
    <row r="12" spans="2:7" x14ac:dyDescent="0.25">
      <c r="B12" s="172" t="s">
        <v>3</v>
      </c>
      <c r="C12" s="186" t="s">
        <v>73</v>
      </c>
      <c r="D12" s="182"/>
      <c r="E12" s="298" t="s">
        <v>143</v>
      </c>
      <c r="F12" s="299"/>
      <c r="G12" s="183">
        <v>4000</v>
      </c>
    </row>
    <row r="13" spans="2:7" x14ac:dyDescent="0.25">
      <c r="B13" s="172" t="s">
        <v>5</v>
      </c>
      <c r="C13" s="186" t="s">
        <v>74</v>
      </c>
      <c r="D13" s="182"/>
      <c r="E13" s="170" t="s">
        <v>6</v>
      </c>
      <c r="F13" s="173"/>
      <c r="G13" s="183">
        <f>G10*G12</f>
        <v>80000</v>
      </c>
    </row>
    <row r="14" spans="2:7" x14ac:dyDescent="0.25">
      <c r="B14" s="172" t="s">
        <v>7</v>
      </c>
      <c r="C14" s="186" t="s">
        <v>75</v>
      </c>
      <c r="D14" s="182"/>
      <c r="E14" s="298" t="s">
        <v>8</v>
      </c>
      <c r="F14" s="299"/>
      <c r="G14" s="187" t="s">
        <v>62</v>
      </c>
    </row>
    <row r="15" spans="2:7" x14ac:dyDescent="0.25">
      <c r="B15" s="172" t="s">
        <v>9</v>
      </c>
      <c r="C15" s="171" t="s">
        <v>61</v>
      </c>
      <c r="D15" s="182"/>
      <c r="E15" s="298" t="s">
        <v>10</v>
      </c>
      <c r="F15" s="299"/>
      <c r="G15" s="185" t="s">
        <v>138</v>
      </c>
    </row>
    <row r="16" spans="2:7" ht="38.25" x14ac:dyDescent="0.25">
      <c r="B16" s="250" t="s">
        <v>11</v>
      </c>
      <c r="C16" s="312">
        <v>44727</v>
      </c>
      <c r="D16" s="182"/>
      <c r="E16" s="300" t="s">
        <v>12</v>
      </c>
      <c r="F16" s="301"/>
      <c r="G16" s="188" t="s">
        <v>140</v>
      </c>
    </row>
    <row r="17" spans="2:7" x14ac:dyDescent="0.25">
      <c r="B17" s="189"/>
      <c r="C17" s="190"/>
      <c r="D17" s="179"/>
      <c r="E17" s="191"/>
      <c r="F17" s="191"/>
      <c r="G17" s="192"/>
    </row>
    <row r="18" spans="2:7" x14ac:dyDescent="0.25">
      <c r="B18" s="292" t="s">
        <v>13</v>
      </c>
      <c r="C18" s="293"/>
      <c r="D18" s="293"/>
      <c r="E18" s="293"/>
      <c r="F18" s="293"/>
      <c r="G18" s="293"/>
    </row>
    <row r="19" spans="2:7" x14ac:dyDescent="0.25">
      <c r="B19" s="193"/>
      <c r="C19" s="194"/>
      <c r="D19" s="194"/>
      <c r="E19" s="194"/>
      <c r="F19" s="195"/>
      <c r="G19" s="195"/>
    </row>
    <row r="20" spans="2:7" x14ac:dyDescent="0.25">
      <c r="B20" s="265" t="s">
        <v>14</v>
      </c>
      <c r="C20" s="266"/>
      <c r="D20" s="267"/>
      <c r="E20" s="267"/>
      <c r="F20" s="267"/>
      <c r="G20" s="267"/>
    </row>
    <row r="21" spans="2:7" ht="25.5" x14ac:dyDescent="0.25">
      <c r="B21" s="271" t="s">
        <v>15</v>
      </c>
      <c r="C21" s="271" t="s">
        <v>16</v>
      </c>
      <c r="D21" s="271" t="s">
        <v>17</v>
      </c>
      <c r="E21" s="271" t="s">
        <v>18</v>
      </c>
      <c r="F21" s="271" t="s">
        <v>19</v>
      </c>
      <c r="G21" s="271" t="s">
        <v>20</v>
      </c>
    </row>
    <row r="22" spans="2:7" x14ac:dyDescent="0.25">
      <c r="B22" s="263" t="s">
        <v>76</v>
      </c>
      <c r="C22" s="196" t="s">
        <v>21</v>
      </c>
      <c r="D22" s="197">
        <v>0.05</v>
      </c>
      <c r="E22" s="196" t="s">
        <v>69</v>
      </c>
      <c r="F22" s="198">
        <v>40000</v>
      </c>
      <c r="G22" s="264">
        <f t="shared" ref="G22:G26" si="0">F22*D22</f>
        <v>2000</v>
      </c>
    </row>
    <row r="23" spans="2:7" x14ac:dyDescent="0.25">
      <c r="B23" s="263" t="s">
        <v>77</v>
      </c>
      <c r="C23" s="196" t="s">
        <v>21</v>
      </c>
      <c r="D23" s="197">
        <v>0.05</v>
      </c>
      <c r="E23" s="196" t="s">
        <v>78</v>
      </c>
      <c r="F23" s="198">
        <v>40000</v>
      </c>
      <c r="G23" s="264">
        <f t="shared" si="0"/>
        <v>2000</v>
      </c>
    </row>
    <row r="24" spans="2:7" x14ac:dyDescent="0.25">
      <c r="B24" s="263" t="s">
        <v>79</v>
      </c>
      <c r="C24" s="196" t="s">
        <v>21</v>
      </c>
      <c r="D24" s="197">
        <v>0.05</v>
      </c>
      <c r="E24" s="196" t="s">
        <v>80</v>
      </c>
      <c r="F24" s="198">
        <v>40000</v>
      </c>
      <c r="G24" s="264">
        <f t="shared" si="0"/>
        <v>2000</v>
      </c>
    </row>
    <row r="25" spans="2:7" x14ac:dyDescent="0.25">
      <c r="B25" s="263" t="s">
        <v>81</v>
      </c>
      <c r="C25" s="196" t="s">
        <v>21</v>
      </c>
      <c r="D25" s="197">
        <v>0.05</v>
      </c>
      <c r="E25" s="196" t="s">
        <v>82</v>
      </c>
      <c r="F25" s="198">
        <v>40000</v>
      </c>
      <c r="G25" s="264">
        <f t="shared" si="0"/>
        <v>2000</v>
      </c>
    </row>
    <row r="26" spans="2:7" x14ac:dyDescent="0.25">
      <c r="B26" s="263" t="s">
        <v>64</v>
      </c>
      <c r="C26" s="196" t="s">
        <v>21</v>
      </c>
      <c r="D26" s="197">
        <v>0.05</v>
      </c>
      <c r="E26" s="196" t="s">
        <v>83</v>
      </c>
      <c r="F26" s="198">
        <v>40000</v>
      </c>
      <c r="G26" s="264">
        <f t="shared" si="0"/>
        <v>2000</v>
      </c>
    </row>
    <row r="27" spans="2:7" x14ac:dyDescent="0.25">
      <c r="B27" s="263" t="s">
        <v>84</v>
      </c>
      <c r="C27" s="196" t="s">
        <v>21</v>
      </c>
      <c r="D27" s="197">
        <v>0.1</v>
      </c>
      <c r="E27" s="196" t="s">
        <v>83</v>
      </c>
      <c r="F27" s="198">
        <v>40000</v>
      </c>
      <c r="G27" s="264">
        <f>F27*D27</f>
        <v>4000</v>
      </c>
    </row>
    <row r="28" spans="2:7" x14ac:dyDescent="0.25">
      <c r="B28" s="263" t="s">
        <v>85</v>
      </c>
      <c r="C28" s="196" t="s">
        <v>21</v>
      </c>
      <c r="D28" s="197">
        <v>0.2</v>
      </c>
      <c r="E28" s="196" t="s">
        <v>86</v>
      </c>
      <c r="F28" s="198">
        <v>40000</v>
      </c>
      <c r="G28" s="264">
        <f>F28*D28</f>
        <v>8000</v>
      </c>
    </row>
    <row r="29" spans="2:7" x14ac:dyDescent="0.25">
      <c r="B29" s="272" t="s">
        <v>22</v>
      </c>
      <c r="C29" s="273"/>
      <c r="D29" s="273"/>
      <c r="E29" s="273"/>
      <c r="F29" s="274"/>
      <c r="G29" s="275">
        <f>SUM(G22:G28)</f>
        <v>22000</v>
      </c>
    </row>
    <row r="30" spans="2:7" x14ac:dyDescent="0.25">
      <c r="B30" s="268"/>
      <c r="C30" s="269"/>
      <c r="D30" s="269"/>
      <c r="E30" s="269"/>
      <c r="F30" s="270"/>
      <c r="G30" s="270"/>
    </row>
    <row r="31" spans="2:7" x14ac:dyDescent="0.25">
      <c r="B31" s="199" t="s">
        <v>23</v>
      </c>
      <c r="C31" s="200"/>
      <c r="D31" s="201"/>
      <c r="E31" s="201"/>
      <c r="F31" s="202"/>
      <c r="G31" s="202"/>
    </row>
    <row r="32" spans="2:7" ht="25.5" x14ac:dyDescent="0.25">
      <c r="B32" s="251" t="s">
        <v>15</v>
      </c>
      <c r="C32" s="252" t="s">
        <v>16</v>
      </c>
      <c r="D32" s="252" t="s">
        <v>17</v>
      </c>
      <c r="E32" s="251" t="s">
        <v>18</v>
      </c>
      <c r="F32" s="252" t="s">
        <v>19</v>
      </c>
      <c r="G32" s="251" t="s">
        <v>20</v>
      </c>
    </row>
    <row r="33" spans="2:7" x14ac:dyDescent="0.25">
      <c r="B33" s="256"/>
      <c r="C33" s="257"/>
      <c r="D33" s="257"/>
      <c r="E33" s="257"/>
      <c r="F33" s="256"/>
      <c r="G33" s="264">
        <f>D33*F33</f>
        <v>0</v>
      </c>
    </row>
    <row r="34" spans="2:7" x14ac:dyDescent="0.25">
      <c r="B34" s="253" t="s">
        <v>24</v>
      </c>
      <c r="C34" s="254"/>
      <c r="D34" s="254"/>
      <c r="E34" s="254"/>
      <c r="F34" s="255"/>
      <c r="G34" s="276">
        <f>SUM(G33:G33)</f>
        <v>0</v>
      </c>
    </row>
    <row r="35" spans="2:7" x14ac:dyDescent="0.25">
      <c r="B35" s="203"/>
      <c r="C35" s="204"/>
      <c r="D35" s="204"/>
      <c r="E35" s="204"/>
      <c r="F35" s="205"/>
      <c r="G35" s="205"/>
    </row>
    <row r="36" spans="2:7" x14ac:dyDescent="0.25">
      <c r="B36" s="199" t="s">
        <v>25</v>
      </c>
      <c r="C36" s="200"/>
      <c r="D36" s="201"/>
      <c r="E36" s="201"/>
      <c r="F36" s="202"/>
      <c r="G36" s="202"/>
    </row>
    <row r="37" spans="2:7" ht="25.5" x14ac:dyDescent="0.25">
      <c r="B37" s="251" t="s">
        <v>15</v>
      </c>
      <c r="C37" s="251" t="s">
        <v>16</v>
      </c>
      <c r="D37" s="251" t="s">
        <v>17</v>
      </c>
      <c r="E37" s="251" t="s">
        <v>18</v>
      </c>
      <c r="F37" s="252" t="s">
        <v>19</v>
      </c>
      <c r="G37" s="251" t="s">
        <v>20</v>
      </c>
    </row>
    <row r="38" spans="2:7" x14ac:dyDescent="0.25">
      <c r="B38" s="259"/>
      <c r="C38" s="260"/>
      <c r="D38" s="260"/>
      <c r="E38" s="260"/>
      <c r="F38" s="261"/>
      <c r="G38" s="262">
        <f>D38*F38</f>
        <v>0</v>
      </c>
    </row>
    <row r="39" spans="2:7" x14ac:dyDescent="0.25">
      <c r="B39" s="253" t="s">
        <v>27</v>
      </c>
      <c r="C39" s="254"/>
      <c r="D39" s="254"/>
      <c r="E39" s="254"/>
      <c r="F39" s="255"/>
      <c r="G39" s="258">
        <f>SUM(G38:G38)</f>
        <v>0</v>
      </c>
    </row>
    <row r="40" spans="2:7" x14ac:dyDescent="0.25">
      <c r="B40" s="203"/>
      <c r="C40" s="204"/>
      <c r="D40" s="204"/>
      <c r="E40" s="204"/>
      <c r="F40" s="205"/>
      <c r="G40" s="205"/>
    </row>
    <row r="41" spans="2:7" x14ac:dyDescent="0.25">
      <c r="B41" s="199" t="s">
        <v>28</v>
      </c>
      <c r="C41" s="200"/>
      <c r="D41" s="201"/>
      <c r="E41" s="201"/>
      <c r="F41" s="202"/>
      <c r="G41" s="202"/>
    </row>
    <row r="42" spans="2:7" ht="25.5" x14ac:dyDescent="0.25">
      <c r="B42" s="252" t="s">
        <v>29</v>
      </c>
      <c r="C42" s="252" t="s">
        <v>30</v>
      </c>
      <c r="D42" s="252" t="s">
        <v>31</v>
      </c>
      <c r="E42" s="252" t="s">
        <v>18</v>
      </c>
      <c r="F42" s="252" t="s">
        <v>19</v>
      </c>
      <c r="G42" s="252" t="s">
        <v>20</v>
      </c>
    </row>
    <row r="43" spans="2:7" x14ac:dyDescent="0.25">
      <c r="B43" s="277" t="s">
        <v>87</v>
      </c>
      <c r="C43" s="206" t="s">
        <v>33</v>
      </c>
      <c r="D43" s="197">
        <v>0.3</v>
      </c>
      <c r="E43" s="207" t="s">
        <v>88</v>
      </c>
      <c r="F43" s="262">
        <v>12000</v>
      </c>
      <c r="G43" s="278">
        <f t="shared" ref="G43:G50" si="1">F43*D43</f>
        <v>3600</v>
      </c>
    </row>
    <row r="44" spans="2:7" x14ac:dyDescent="0.25">
      <c r="B44" s="277" t="s">
        <v>89</v>
      </c>
      <c r="C44" s="206" t="s">
        <v>16</v>
      </c>
      <c r="D44" s="197">
        <v>0.4</v>
      </c>
      <c r="E44" s="207" t="s">
        <v>90</v>
      </c>
      <c r="F44" s="262">
        <v>915</v>
      </c>
      <c r="G44" s="278">
        <f t="shared" si="1"/>
        <v>366</v>
      </c>
    </row>
    <row r="45" spans="2:7" x14ac:dyDescent="0.25">
      <c r="B45" s="263" t="s">
        <v>91</v>
      </c>
      <c r="C45" s="206" t="s">
        <v>33</v>
      </c>
      <c r="D45" s="197">
        <v>8</v>
      </c>
      <c r="E45" s="207" t="s">
        <v>92</v>
      </c>
      <c r="F45" s="262">
        <v>1020</v>
      </c>
      <c r="G45" s="278">
        <f t="shared" si="1"/>
        <v>8160</v>
      </c>
    </row>
    <row r="46" spans="2:7" x14ac:dyDescent="0.25">
      <c r="B46" s="277" t="s">
        <v>93</v>
      </c>
      <c r="C46" s="206" t="s">
        <v>16</v>
      </c>
      <c r="D46" s="197">
        <v>20</v>
      </c>
      <c r="E46" s="207" t="s">
        <v>94</v>
      </c>
      <c r="F46" s="262">
        <v>210</v>
      </c>
      <c r="G46" s="278">
        <f t="shared" si="1"/>
        <v>4200</v>
      </c>
    </row>
    <row r="47" spans="2:7" x14ac:dyDescent="0.25">
      <c r="B47" s="263" t="s">
        <v>95</v>
      </c>
      <c r="C47" s="206" t="s">
        <v>33</v>
      </c>
      <c r="D47" s="197">
        <v>0.5</v>
      </c>
      <c r="E47" s="207" t="s">
        <v>94</v>
      </c>
      <c r="F47" s="262">
        <v>1020</v>
      </c>
      <c r="G47" s="278">
        <f t="shared" si="1"/>
        <v>510</v>
      </c>
    </row>
    <row r="48" spans="2:7" x14ac:dyDescent="0.25">
      <c r="B48" s="263" t="s">
        <v>96</v>
      </c>
      <c r="C48" s="206" t="s">
        <v>33</v>
      </c>
      <c r="D48" s="197">
        <v>0.5</v>
      </c>
      <c r="E48" s="207" t="s">
        <v>94</v>
      </c>
      <c r="F48" s="262">
        <v>410</v>
      </c>
      <c r="G48" s="278">
        <f t="shared" si="1"/>
        <v>205</v>
      </c>
    </row>
    <row r="49" spans="2:7" x14ac:dyDescent="0.25">
      <c r="B49" s="263" t="s">
        <v>97</v>
      </c>
      <c r="C49" s="206" t="s">
        <v>33</v>
      </c>
      <c r="D49" s="197">
        <v>0.01</v>
      </c>
      <c r="E49" s="196" t="s">
        <v>98</v>
      </c>
      <c r="F49" s="262">
        <v>36900</v>
      </c>
      <c r="G49" s="278">
        <f t="shared" si="1"/>
        <v>369</v>
      </c>
    </row>
    <row r="50" spans="2:7" x14ac:dyDescent="0.25">
      <c r="B50" s="263" t="s">
        <v>99</v>
      </c>
      <c r="C50" s="206" t="s">
        <v>16</v>
      </c>
      <c r="D50" s="197">
        <v>1</v>
      </c>
      <c r="E50" s="207" t="s">
        <v>100</v>
      </c>
      <c r="F50" s="262">
        <v>1600</v>
      </c>
      <c r="G50" s="278">
        <f t="shared" si="1"/>
        <v>1600</v>
      </c>
    </row>
    <row r="51" spans="2:7" x14ac:dyDescent="0.25">
      <c r="B51" s="253" t="s">
        <v>34</v>
      </c>
      <c r="C51" s="254"/>
      <c r="D51" s="254"/>
      <c r="E51" s="254"/>
      <c r="F51" s="255"/>
      <c r="G51" s="258">
        <f>SUM(G43:G50)</f>
        <v>19010</v>
      </c>
    </row>
    <row r="52" spans="2:7" x14ac:dyDescent="0.25">
      <c r="B52" s="203"/>
      <c r="C52" s="204"/>
      <c r="D52" s="204"/>
      <c r="E52" s="208"/>
      <c r="F52" s="205"/>
      <c r="G52" s="205"/>
    </row>
    <row r="53" spans="2:7" x14ac:dyDescent="0.25">
      <c r="B53" s="199" t="s">
        <v>35</v>
      </c>
      <c r="C53" s="200"/>
      <c r="D53" s="201"/>
      <c r="E53" s="201"/>
      <c r="F53" s="202"/>
      <c r="G53" s="202"/>
    </row>
    <row r="54" spans="2:7" ht="25.5" x14ac:dyDescent="0.25">
      <c r="B54" s="251" t="s">
        <v>36</v>
      </c>
      <c r="C54" s="252" t="s">
        <v>30</v>
      </c>
      <c r="D54" s="252" t="s">
        <v>31</v>
      </c>
      <c r="E54" s="251" t="s">
        <v>18</v>
      </c>
      <c r="F54" s="252" t="s">
        <v>19</v>
      </c>
      <c r="G54" s="251" t="s">
        <v>20</v>
      </c>
    </row>
    <row r="55" spans="2:7" x14ac:dyDescent="0.25">
      <c r="B55" s="279"/>
      <c r="C55" s="280"/>
      <c r="D55" s="281"/>
      <c r="E55" s="280"/>
      <c r="F55" s="282"/>
      <c r="G55" s="283">
        <f>D55*F55</f>
        <v>0</v>
      </c>
    </row>
    <row r="56" spans="2:7" x14ac:dyDescent="0.25">
      <c r="B56" s="253" t="s">
        <v>37</v>
      </c>
      <c r="C56" s="254"/>
      <c r="D56" s="254"/>
      <c r="E56" s="254"/>
      <c r="F56" s="255"/>
      <c r="G56" s="258">
        <f>SUM(G55)</f>
        <v>0</v>
      </c>
    </row>
    <row r="57" spans="2:7" x14ac:dyDescent="0.25">
      <c r="B57" s="209"/>
      <c r="C57" s="209"/>
      <c r="D57" s="209"/>
      <c r="E57" s="209"/>
      <c r="F57" s="210"/>
      <c r="G57" s="210"/>
    </row>
    <row r="58" spans="2:7" x14ac:dyDescent="0.25">
      <c r="B58" s="284" t="s">
        <v>38</v>
      </c>
      <c r="C58" s="285"/>
      <c r="D58" s="285"/>
      <c r="E58" s="285"/>
      <c r="F58" s="285"/>
      <c r="G58" s="286">
        <f>G29+G33+G34+G39+G51+G56</f>
        <v>41010</v>
      </c>
    </row>
    <row r="59" spans="2:7" x14ac:dyDescent="0.25">
      <c r="B59" s="287" t="s">
        <v>39</v>
      </c>
      <c r="C59" s="288"/>
      <c r="D59" s="288"/>
      <c r="E59" s="288"/>
      <c r="F59" s="288"/>
      <c r="G59" s="289">
        <f>G58*0.05</f>
        <v>2050.5</v>
      </c>
    </row>
    <row r="60" spans="2:7" x14ac:dyDescent="0.25">
      <c r="B60" s="284" t="s">
        <v>40</v>
      </c>
      <c r="C60" s="285"/>
      <c r="D60" s="285"/>
      <c r="E60" s="285"/>
      <c r="F60" s="285"/>
      <c r="G60" s="286">
        <f>G59+G58</f>
        <v>43060.5</v>
      </c>
    </row>
    <row r="61" spans="2:7" x14ac:dyDescent="0.25">
      <c r="B61" s="287" t="s">
        <v>41</v>
      </c>
      <c r="C61" s="288"/>
      <c r="D61" s="288"/>
      <c r="E61" s="288"/>
      <c r="F61" s="288"/>
      <c r="G61" s="289">
        <f>G13</f>
        <v>80000</v>
      </c>
    </row>
    <row r="62" spans="2:7" x14ac:dyDescent="0.25">
      <c r="B62" s="284" t="s">
        <v>42</v>
      </c>
      <c r="C62" s="285"/>
      <c r="D62" s="285"/>
      <c r="E62" s="285"/>
      <c r="F62" s="285"/>
      <c r="G62" s="290">
        <f>G61-G60</f>
        <v>36939.5</v>
      </c>
    </row>
    <row r="63" spans="2:7" x14ac:dyDescent="0.25">
      <c r="B63" s="211" t="s">
        <v>141</v>
      </c>
      <c r="C63" s="212"/>
      <c r="D63" s="212"/>
      <c r="E63" s="212"/>
      <c r="F63" s="212"/>
      <c r="G63" s="213"/>
    </row>
    <row r="64" spans="2:7" ht="13.5" thickBot="1" x14ac:dyDescent="0.3">
      <c r="B64" s="214"/>
      <c r="C64" s="212"/>
      <c r="D64" s="212"/>
      <c r="E64" s="212"/>
      <c r="F64" s="212"/>
      <c r="G64" s="213"/>
    </row>
    <row r="65" spans="2:7" x14ac:dyDescent="0.25">
      <c r="B65" s="215" t="s">
        <v>142</v>
      </c>
      <c r="C65" s="216"/>
      <c r="D65" s="216"/>
      <c r="E65" s="216"/>
      <c r="F65" s="217"/>
      <c r="G65" s="213"/>
    </row>
    <row r="66" spans="2:7" x14ac:dyDescent="0.25">
      <c r="B66" s="218" t="s">
        <v>45</v>
      </c>
      <c r="C66" s="219"/>
      <c r="D66" s="219"/>
      <c r="E66" s="219"/>
      <c r="F66" s="220"/>
      <c r="G66" s="213"/>
    </row>
    <row r="67" spans="2:7" x14ac:dyDescent="0.25">
      <c r="B67" s="218" t="s">
        <v>46</v>
      </c>
      <c r="C67" s="219"/>
      <c r="D67" s="219"/>
      <c r="E67" s="219"/>
      <c r="F67" s="220"/>
      <c r="G67" s="213"/>
    </row>
    <row r="68" spans="2:7" x14ac:dyDescent="0.25">
      <c r="B68" s="218" t="s">
        <v>47</v>
      </c>
      <c r="C68" s="219"/>
      <c r="D68" s="219"/>
      <c r="E68" s="219"/>
      <c r="F68" s="220"/>
      <c r="G68" s="213"/>
    </row>
    <row r="69" spans="2:7" x14ac:dyDescent="0.25">
      <c r="B69" s="218" t="s">
        <v>48</v>
      </c>
      <c r="C69" s="219"/>
      <c r="D69" s="219"/>
      <c r="E69" s="219"/>
      <c r="F69" s="220"/>
      <c r="G69" s="213"/>
    </row>
    <row r="70" spans="2:7" x14ac:dyDescent="0.25">
      <c r="B70" s="218" t="s">
        <v>49</v>
      </c>
      <c r="C70" s="219"/>
      <c r="D70" s="219"/>
      <c r="E70" s="219"/>
      <c r="F70" s="220"/>
      <c r="G70" s="213"/>
    </row>
    <row r="71" spans="2:7" ht="13.5" thickBot="1" x14ac:dyDescent="0.3">
      <c r="B71" s="221" t="s">
        <v>50</v>
      </c>
      <c r="C71" s="222"/>
      <c r="D71" s="222"/>
      <c r="E71" s="222"/>
      <c r="F71" s="223"/>
      <c r="G71" s="213"/>
    </row>
    <row r="72" spans="2:7" x14ac:dyDescent="0.25">
      <c r="B72" s="214"/>
      <c r="C72" s="219"/>
      <c r="D72" s="219"/>
      <c r="E72" s="219"/>
      <c r="F72" s="219"/>
      <c r="G72" s="213"/>
    </row>
    <row r="73" spans="2:7" ht="13.5" thickBot="1" x14ac:dyDescent="0.3">
      <c r="B73" s="294" t="s">
        <v>51</v>
      </c>
      <c r="C73" s="295"/>
      <c r="D73" s="224"/>
      <c r="E73" s="225"/>
      <c r="F73" s="225"/>
      <c r="G73" s="213"/>
    </row>
    <row r="74" spans="2:7" x14ac:dyDescent="0.25">
      <c r="B74" s="226" t="s">
        <v>36</v>
      </c>
      <c r="C74" s="227" t="s">
        <v>52</v>
      </c>
      <c r="D74" s="228" t="s">
        <v>53</v>
      </c>
      <c r="E74" s="225"/>
      <c r="F74" s="225"/>
      <c r="G74" s="213"/>
    </row>
    <row r="75" spans="2:7" x14ac:dyDescent="0.25">
      <c r="B75" s="229" t="s">
        <v>54</v>
      </c>
      <c r="C75" s="230">
        <f>G29</f>
        <v>22000</v>
      </c>
      <c r="D75" s="231">
        <f>(C75/C81)</f>
        <v>0.5109090697971459</v>
      </c>
      <c r="E75" s="225"/>
      <c r="F75" s="225"/>
      <c r="G75" s="213"/>
    </row>
    <row r="76" spans="2:7" x14ac:dyDescent="0.25">
      <c r="B76" s="229" t="s">
        <v>55</v>
      </c>
      <c r="C76" s="291">
        <f>G34</f>
        <v>0</v>
      </c>
      <c r="D76" s="231">
        <v>0</v>
      </c>
      <c r="E76" s="225"/>
      <c r="F76" s="225"/>
      <c r="G76" s="213"/>
    </row>
    <row r="77" spans="2:7" x14ac:dyDescent="0.25">
      <c r="B77" s="229" t="s">
        <v>56</v>
      </c>
      <c r="C77" s="230">
        <f>G39</f>
        <v>0</v>
      </c>
      <c r="D77" s="231">
        <f>(C77/C81)</f>
        <v>0</v>
      </c>
      <c r="E77" s="225"/>
      <c r="F77" s="225"/>
      <c r="G77" s="213"/>
    </row>
    <row r="78" spans="2:7" x14ac:dyDescent="0.25">
      <c r="B78" s="229" t="s">
        <v>29</v>
      </c>
      <c r="C78" s="230">
        <f>G51</f>
        <v>19010</v>
      </c>
      <c r="D78" s="231">
        <f>(C78/C81)</f>
        <v>0.44147188258380649</v>
      </c>
      <c r="E78" s="225"/>
      <c r="F78" s="225"/>
      <c r="G78" s="213"/>
    </row>
    <row r="79" spans="2:7" x14ac:dyDescent="0.25">
      <c r="B79" s="229" t="s">
        <v>57</v>
      </c>
      <c r="C79" s="232">
        <f>G56</f>
        <v>0</v>
      </c>
      <c r="D79" s="231">
        <f>(C79/C81)</f>
        <v>0</v>
      </c>
      <c r="E79" s="233"/>
      <c r="F79" s="233"/>
      <c r="G79" s="213"/>
    </row>
    <row r="80" spans="2:7" x14ac:dyDescent="0.25">
      <c r="B80" s="229" t="s">
        <v>58</v>
      </c>
      <c r="C80" s="232">
        <f>(C75+C76+C77+C78+C79)*0.05</f>
        <v>2050.5</v>
      </c>
      <c r="D80" s="231">
        <f>(C80/C81)</f>
        <v>4.7619047619047616E-2</v>
      </c>
      <c r="E80" s="233"/>
      <c r="F80" s="233"/>
      <c r="G80" s="213"/>
    </row>
    <row r="81" spans="2:7" ht="13.5" thickBot="1" x14ac:dyDescent="0.3">
      <c r="B81" s="234" t="s">
        <v>59</v>
      </c>
      <c r="C81" s="235">
        <f>SUM(C75:C80)</f>
        <v>43060.5</v>
      </c>
      <c r="D81" s="236">
        <f>SUM(D75:D80)</f>
        <v>1</v>
      </c>
      <c r="E81" s="233"/>
      <c r="F81" s="233"/>
      <c r="G81" s="213"/>
    </row>
    <row r="82" spans="2:7" x14ac:dyDescent="0.25">
      <c r="B82" s="214"/>
      <c r="C82" s="212"/>
      <c r="D82" s="212"/>
      <c r="E82" s="212"/>
      <c r="F82" s="212"/>
      <c r="G82" s="213"/>
    </row>
    <row r="83" spans="2:7" x14ac:dyDescent="0.25">
      <c r="B83" s="174"/>
      <c r="C83" s="212"/>
      <c r="D83" s="212"/>
      <c r="E83" s="212"/>
      <c r="F83" s="212"/>
      <c r="G83" s="213"/>
    </row>
    <row r="84" spans="2:7" ht="13.5" thickBot="1" x14ac:dyDescent="0.3">
      <c r="B84" s="237"/>
      <c r="C84" s="238" t="s">
        <v>102</v>
      </c>
      <c r="D84" s="239"/>
      <c r="E84" s="240"/>
      <c r="F84" s="241"/>
      <c r="G84" s="213"/>
    </row>
    <row r="85" spans="2:7" x14ac:dyDescent="0.25">
      <c r="B85" s="242" t="s">
        <v>103</v>
      </c>
      <c r="C85" s="243">
        <v>15</v>
      </c>
      <c r="D85" s="243">
        <v>20</v>
      </c>
      <c r="E85" s="244">
        <v>25</v>
      </c>
      <c r="F85" s="245"/>
      <c r="G85" s="246"/>
    </row>
    <row r="86" spans="2:7" ht="13.5" thickBot="1" x14ac:dyDescent="0.3">
      <c r="B86" s="234" t="s">
        <v>144</v>
      </c>
      <c r="C86" s="235">
        <f>(G60/C85)</f>
        <v>2870.7</v>
      </c>
      <c r="D86" s="235">
        <f>(G60/D85)</f>
        <v>2153.0250000000001</v>
      </c>
      <c r="E86" s="247">
        <f>(G60/E85)</f>
        <v>1722.42</v>
      </c>
      <c r="F86" s="245"/>
      <c r="G86" s="246"/>
    </row>
    <row r="87" spans="2:7" x14ac:dyDescent="0.25">
      <c r="B87" s="211" t="s">
        <v>60</v>
      </c>
      <c r="C87" s="219"/>
      <c r="D87" s="219"/>
      <c r="E87" s="219"/>
      <c r="F87" s="219"/>
      <c r="G87" s="219"/>
    </row>
  </sheetData>
  <mergeCells count="8">
    <mergeCell ref="B18:G18"/>
    <mergeCell ref="B73:C73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21" scale="7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120</v>
      </c>
      <c r="C9" s="5"/>
      <c r="D9" s="306" t="s">
        <v>122</v>
      </c>
      <c r="E9" s="306"/>
      <c r="F9" s="112">
        <v>50</v>
      </c>
    </row>
    <row r="10" spans="1:6" ht="15" customHeight="1" x14ac:dyDescent="0.25">
      <c r="A10" s="6" t="s">
        <v>1</v>
      </c>
      <c r="B10" s="107" t="s">
        <v>121</v>
      </c>
      <c r="C10" s="7"/>
      <c r="D10" s="307" t="s">
        <v>2</v>
      </c>
      <c r="E10" s="308"/>
      <c r="F10" s="101" t="s">
        <v>115</v>
      </c>
    </row>
    <row r="11" spans="1:6" ht="27" customHeight="1" x14ac:dyDescent="0.25">
      <c r="A11" s="6" t="s">
        <v>3</v>
      </c>
      <c r="B11" s="107" t="s">
        <v>73</v>
      </c>
      <c r="C11" s="7"/>
      <c r="D11" s="309" t="s">
        <v>4</v>
      </c>
      <c r="E11" s="308"/>
      <c r="F11" s="113">
        <v>33000</v>
      </c>
    </row>
    <row r="12" spans="1:6" x14ac:dyDescent="0.25">
      <c r="A12" s="6" t="s">
        <v>5</v>
      </c>
      <c r="B12" s="107" t="s">
        <v>74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75</v>
      </c>
      <c r="C13" s="7"/>
      <c r="D13" s="309" t="s">
        <v>8</v>
      </c>
      <c r="E13" s="308"/>
      <c r="F13" s="114" t="s">
        <v>123</v>
      </c>
    </row>
    <row r="14" spans="1:6" ht="25.5" x14ac:dyDescent="0.25">
      <c r="A14" s="6" t="s">
        <v>9</v>
      </c>
      <c r="B14" s="107" t="s">
        <v>118</v>
      </c>
      <c r="C14" s="7"/>
      <c r="D14" s="309" t="s">
        <v>10</v>
      </c>
      <c r="E14" s="308"/>
      <c r="F14" s="101" t="s">
        <v>124</v>
      </c>
    </row>
    <row r="15" spans="1:6" ht="26.25" thickBot="1" x14ac:dyDescent="0.3">
      <c r="A15" s="6" t="s">
        <v>11</v>
      </c>
      <c r="B15" s="137">
        <v>44531</v>
      </c>
      <c r="C15" s="7"/>
      <c r="D15" s="310" t="s">
        <v>12</v>
      </c>
      <c r="E15" s="311"/>
      <c r="F15" s="128" t="s">
        <v>139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302" t="s">
        <v>13</v>
      </c>
      <c r="B17" s="303"/>
      <c r="C17" s="303"/>
      <c r="D17" s="303"/>
      <c r="E17" s="303"/>
      <c r="F17" s="303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125</v>
      </c>
      <c r="B21" s="108" t="s">
        <v>104</v>
      </c>
      <c r="C21" s="108">
        <v>0.5</v>
      </c>
      <c r="D21" s="108" t="s">
        <v>114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26</v>
      </c>
      <c r="B22" s="110" t="s">
        <v>104</v>
      </c>
      <c r="C22" s="110">
        <v>0.5</v>
      </c>
      <c r="D22" s="110" t="s">
        <v>114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70</v>
      </c>
      <c r="B23" s="110" t="s">
        <v>104</v>
      </c>
      <c r="C23" s="110">
        <v>0.5</v>
      </c>
      <c r="D23" s="110" t="s">
        <v>126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107</v>
      </c>
      <c r="B24" s="110" t="s">
        <v>104</v>
      </c>
      <c r="C24" s="110">
        <v>0.5</v>
      </c>
      <c r="D24" s="110" t="s">
        <v>126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127</v>
      </c>
      <c r="B25" s="110" t="s">
        <v>104</v>
      </c>
      <c r="C25" s="110">
        <v>0.75</v>
      </c>
      <c r="D25" s="110" t="s">
        <v>126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128</v>
      </c>
      <c r="B26" s="110" t="s">
        <v>104</v>
      </c>
      <c r="C26" s="110">
        <v>0.5</v>
      </c>
      <c r="D26" s="110" t="s">
        <v>126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129</v>
      </c>
      <c r="B27" s="110" t="s">
        <v>104</v>
      </c>
      <c r="C27" s="110">
        <v>0.5</v>
      </c>
      <c r="D27" s="110" t="s">
        <v>130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131</v>
      </c>
      <c r="B28" s="110" t="s">
        <v>104</v>
      </c>
      <c r="C28" s="110">
        <v>0.75</v>
      </c>
      <c r="D28" s="110" t="s">
        <v>113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63</v>
      </c>
      <c r="B29" s="111" t="s">
        <v>104</v>
      </c>
      <c r="C29" s="111">
        <v>4</v>
      </c>
      <c r="D29" s="111" t="s">
        <v>106</v>
      </c>
      <c r="E29" s="147">
        <v>30000</v>
      </c>
      <c r="F29" s="104">
        <f t="shared" si="0"/>
        <v>120000</v>
      </c>
    </row>
    <row r="30" spans="1:6" x14ac:dyDescent="0.25">
      <c r="A30" s="20" t="s">
        <v>22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23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26</v>
      </c>
      <c r="B34" s="152" t="s">
        <v>108</v>
      </c>
      <c r="C34" s="152">
        <v>0.5</v>
      </c>
      <c r="D34" s="152" t="s">
        <v>114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70</v>
      </c>
      <c r="B35" s="154" t="s">
        <v>108</v>
      </c>
      <c r="C35" s="154">
        <v>0.5</v>
      </c>
      <c r="D35" s="154" t="s">
        <v>126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107</v>
      </c>
      <c r="B36" s="154" t="s">
        <v>108</v>
      </c>
      <c r="C36" s="154">
        <v>0.5</v>
      </c>
      <c r="D36" s="154" t="s">
        <v>126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64</v>
      </c>
      <c r="B37" s="156" t="s">
        <v>108</v>
      </c>
      <c r="C37" s="156">
        <v>0.5</v>
      </c>
      <c r="D37" s="156" t="s">
        <v>106</v>
      </c>
      <c r="E37" s="153">
        <v>40000</v>
      </c>
      <c r="F37" s="104">
        <f t="shared" si="1"/>
        <v>20000</v>
      </c>
    </row>
    <row r="38" spans="1:6" x14ac:dyDescent="0.25">
      <c r="A38" s="119" t="s">
        <v>24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25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27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28</v>
      </c>
      <c r="B46" s="26"/>
      <c r="C46" s="27"/>
      <c r="D46" s="27"/>
      <c r="E46" s="28"/>
      <c r="F46" s="28"/>
    </row>
    <row r="47" spans="1:6" ht="24.75" thickBot="1" x14ac:dyDescent="0.3">
      <c r="A47" s="33" t="s">
        <v>29</v>
      </c>
      <c r="B47" s="33" t="s">
        <v>30</v>
      </c>
      <c r="C47" s="33" t="s">
        <v>31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65</v>
      </c>
      <c r="B48" s="123"/>
      <c r="C48" s="123"/>
      <c r="D48" s="123"/>
      <c r="E48" s="124"/>
      <c r="F48" s="125"/>
    </row>
    <row r="49" spans="1:6" x14ac:dyDescent="0.25">
      <c r="A49" s="158" t="s">
        <v>132</v>
      </c>
      <c r="B49" s="154" t="s">
        <v>109</v>
      </c>
      <c r="C49" s="154">
        <v>150</v>
      </c>
      <c r="D49" s="154" t="s">
        <v>130</v>
      </c>
      <c r="E49" s="155">
        <v>500</v>
      </c>
      <c r="F49" s="102">
        <f>E49*C49</f>
        <v>75000</v>
      </c>
    </row>
    <row r="50" spans="1:6" x14ac:dyDescent="0.25">
      <c r="A50" s="135" t="s">
        <v>32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66</v>
      </c>
      <c r="B51" s="154" t="s">
        <v>109</v>
      </c>
      <c r="C51" s="154">
        <v>250</v>
      </c>
      <c r="D51" s="154" t="s">
        <v>130</v>
      </c>
      <c r="E51" s="155">
        <v>280</v>
      </c>
      <c r="F51" s="102">
        <f>E51*C51</f>
        <v>70000</v>
      </c>
    </row>
    <row r="52" spans="1:6" x14ac:dyDescent="0.25">
      <c r="A52" s="162" t="s">
        <v>119</v>
      </c>
      <c r="B52" s="154" t="s">
        <v>109</v>
      </c>
      <c r="C52" s="154">
        <v>100</v>
      </c>
      <c r="D52" s="154" t="s">
        <v>113</v>
      </c>
      <c r="E52" s="155">
        <v>980</v>
      </c>
      <c r="F52" s="102">
        <f>E52*C52</f>
        <v>98000</v>
      </c>
    </row>
    <row r="53" spans="1:6" x14ac:dyDescent="0.25">
      <c r="A53" s="135" t="s">
        <v>110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111</v>
      </c>
      <c r="B54" s="154" t="s">
        <v>112</v>
      </c>
      <c r="C54" s="154">
        <v>1.5</v>
      </c>
      <c r="D54" s="154" t="s">
        <v>114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133</v>
      </c>
      <c r="B55" s="154" t="s">
        <v>112</v>
      </c>
      <c r="C55" s="154">
        <v>1.5</v>
      </c>
      <c r="D55" s="154" t="s">
        <v>113</v>
      </c>
      <c r="E55" s="155">
        <v>11500</v>
      </c>
      <c r="F55" s="102">
        <f t="shared" si="2"/>
        <v>17250</v>
      </c>
    </row>
    <row r="56" spans="1:6" x14ac:dyDescent="0.25">
      <c r="A56" s="135" t="s">
        <v>35</v>
      </c>
      <c r="B56" s="163"/>
      <c r="C56" s="163"/>
      <c r="D56" s="163"/>
      <c r="E56" s="164"/>
      <c r="F56" s="165"/>
    </row>
    <row r="57" spans="1:6" x14ac:dyDescent="0.25">
      <c r="A57" s="158" t="s">
        <v>134</v>
      </c>
      <c r="B57" s="154" t="s">
        <v>112</v>
      </c>
      <c r="C57" s="154">
        <v>0.75</v>
      </c>
      <c r="D57" s="154" t="s">
        <v>105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71</v>
      </c>
      <c r="B58" s="156" t="s">
        <v>16</v>
      </c>
      <c r="C58" s="156">
        <v>160</v>
      </c>
      <c r="D58" s="156" t="s">
        <v>116</v>
      </c>
      <c r="E58" s="157">
        <v>270</v>
      </c>
      <c r="F58" s="104">
        <f t="shared" si="2"/>
        <v>43200</v>
      </c>
    </row>
    <row r="59" spans="1:6" x14ac:dyDescent="0.25">
      <c r="A59" s="38" t="s">
        <v>34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35</v>
      </c>
      <c r="B61" s="26"/>
      <c r="C61" s="27"/>
      <c r="D61" s="27"/>
      <c r="E61" s="28"/>
      <c r="F61" s="28"/>
    </row>
    <row r="62" spans="1:6" ht="24.75" thickBot="1" x14ac:dyDescent="0.3">
      <c r="A62" s="32" t="s">
        <v>36</v>
      </c>
      <c r="B62" s="33" t="s">
        <v>30</v>
      </c>
      <c r="C62" s="33" t="s">
        <v>31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135</v>
      </c>
      <c r="B63" s="168" t="s">
        <v>136</v>
      </c>
      <c r="C63" s="168">
        <v>4</v>
      </c>
      <c r="D63" s="168" t="s">
        <v>116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37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38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39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40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41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42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43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44</v>
      </c>
      <c r="B74" s="85"/>
      <c r="C74" s="85"/>
      <c r="D74" s="85"/>
      <c r="E74" s="86"/>
      <c r="F74" s="55"/>
    </row>
    <row r="75" spans="1:6" x14ac:dyDescent="0.25">
      <c r="A75" s="87" t="s">
        <v>45</v>
      </c>
      <c r="B75" s="57"/>
      <c r="C75" s="57"/>
      <c r="D75" s="57"/>
      <c r="E75" s="88"/>
      <c r="F75" s="55"/>
    </row>
    <row r="76" spans="1:6" x14ac:dyDescent="0.25">
      <c r="A76" s="87" t="s">
        <v>46</v>
      </c>
      <c r="B76" s="57"/>
      <c r="C76" s="57"/>
      <c r="D76" s="57"/>
      <c r="E76" s="88"/>
      <c r="F76" s="55"/>
    </row>
    <row r="77" spans="1:6" x14ac:dyDescent="0.25">
      <c r="A77" s="87" t="s">
        <v>47</v>
      </c>
      <c r="B77" s="57"/>
      <c r="C77" s="57"/>
      <c r="D77" s="57"/>
      <c r="E77" s="88"/>
      <c r="F77" s="55"/>
    </row>
    <row r="78" spans="1:6" x14ac:dyDescent="0.25">
      <c r="A78" s="87" t="s">
        <v>48</v>
      </c>
      <c r="B78" s="57"/>
      <c r="C78" s="57"/>
      <c r="D78" s="57"/>
      <c r="E78" s="88"/>
      <c r="F78" s="55"/>
    </row>
    <row r="79" spans="1:6" x14ac:dyDescent="0.25">
      <c r="A79" s="87" t="s">
        <v>49</v>
      </c>
      <c r="B79" s="57"/>
      <c r="C79" s="57"/>
      <c r="D79" s="57"/>
      <c r="E79" s="88"/>
      <c r="F79" s="55"/>
    </row>
    <row r="80" spans="1:6" ht="15.75" thickBot="1" x14ac:dyDescent="0.3">
      <c r="A80" s="89" t="s">
        <v>50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304" t="s">
        <v>51</v>
      </c>
      <c r="B82" s="305"/>
      <c r="C82" s="81"/>
      <c r="D82" s="49"/>
      <c r="E82" s="49"/>
      <c r="F82" s="55"/>
    </row>
    <row r="83" spans="1:6" x14ac:dyDescent="0.25">
      <c r="A83" s="74" t="s">
        <v>36</v>
      </c>
      <c r="B83" s="50" t="s">
        <v>52</v>
      </c>
      <c r="C83" s="75" t="s">
        <v>53</v>
      </c>
      <c r="D83" s="49"/>
      <c r="E83" s="49"/>
      <c r="F83" s="55"/>
    </row>
    <row r="84" spans="1:6" x14ac:dyDescent="0.25">
      <c r="A84" s="76" t="s">
        <v>54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55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56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29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57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58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59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117</v>
      </c>
      <c r="C93" s="95"/>
      <c r="D93" s="96"/>
      <c r="E93" s="53"/>
      <c r="F93" s="55"/>
    </row>
    <row r="94" spans="1:6" x14ac:dyDescent="0.25">
      <c r="A94" s="97" t="s">
        <v>67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68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60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Apicultura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2022-05-13T13:33:40Z</cp:lastPrinted>
  <dcterms:created xsi:type="dcterms:W3CDTF">2020-11-27T12:49:26Z</dcterms:created>
  <dcterms:modified xsi:type="dcterms:W3CDTF">2022-06-21T22:36:48Z</dcterms:modified>
</cp:coreProperties>
</file>