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corregidas julio 2022\"/>
    </mc:Choice>
  </mc:AlternateContent>
  <bookViews>
    <workbookView xWindow="0" yWindow="0" windowWidth="20490" windowHeight="7650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D79" i="1" l="1"/>
  <c r="G51" i="1" l="1"/>
  <c r="G49" i="1"/>
  <c r="G50" i="1"/>
  <c r="C71" i="1" l="1"/>
  <c r="C70" i="1"/>
  <c r="G11" i="1" l="1"/>
  <c r="G56" i="1" s="1"/>
  <c r="C73" i="1"/>
  <c r="G44" i="1"/>
  <c r="G42" i="1"/>
  <c r="G40" i="1"/>
  <c r="G39" i="1"/>
  <c r="G23" i="1"/>
  <c r="G22" i="1"/>
  <c r="G21" i="1"/>
  <c r="G20" i="1"/>
  <c r="G45" i="1" l="1"/>
  <c r="C72" i="1" s="1"/>
  <c r="G24" i="1"/>
  <c r="C69" i="1" s="1"/>
  <c r="G53" i="1" l="1"/>
  <c r="G54" i="1" s="1"/>
  <c r="G55" i="1" l="1"/>
  <c r="G57" i="1" s="1"/>
  <c r="C74" i="1"/>
  <c r="C75" i="1" l="1"/>
  <c r="D74" i="1" s="1"/>
  <c r="D71" i="1" l="1"/>
  <c r="C80" i="1"/>
  <c r="D72" i="1"/>
  <c r="D73" i="1"/>
  <c r="E80" i="1"/>
  <c r="D69" i="1"/>
  <c r="D80" i="1"/>
  <c r="D70" i="1"/>
  <c r="D75" i="1" l="1"/>
</calcChain>
</file>

<file path=xl/sharedStrings.xml><?xml version="1.0" encoding="utf-8"?>
<sst xmlns="http://schemas.openxmlformats.org/spreadsheetml/2006/main" count="126" uniqueCount="96">
  <si>
    <t>RUBRO O CULTIVO</t>
  </si>
  <si>
    <t>APICULTURA</t>
  </si>
  <si>
    <t>RENDIMIENTO (kg/COLMENA)</t>
  </si>
  <si>
    <t>TIPO</t>
  </si>
  <si>
    <t>MIEL MULTIFLORA</t>
  </si>
  <si>
    <t>FECHA ESTIMADA  PRECIO VENTA</t>
  </si>
  <si>
    <t>Dic-Mar</t>
  </si>
  <si>
    <t>NIVEL TECNOLÓGICO</t>
  </si>
  <si>
    <t>MEDIO</t>
  </si>
  <si>
    <t>PRECIO ESPERADO ($/kg)</t>
  </si>
  <si>
    <t>REGIÓN</t>
  </si>
  <si>
    <t>DE LOS RIOS</t>
  </si>
  <si>
    <t>INGRESO ESPERADO, CON IVA ($)</t>
  </si>
  <si>
    <t>ÁREA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</si>
  <si>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</si>
  <si>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</si>
  <si>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</si>
  <si>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</si>
  <si>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</si>
  <si>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</si>
  <si>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HELADAS/incendios</t>
  </si>
  <si>
    <t>COSTOS DIRECTOS DE PRODUCCIÓN POR COLMENA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</si>
  <si>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</si>
  <si>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</si>
  <si>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</si>
  <si>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</si>
  <si>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</si>
  <si>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</si>
  <si>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</si>
  <si>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Preparación colmena</t>
  </si>
  <si>
    <t>JH</t>
  </si>
  <si>
    <t>Jun-Ago</t>
  </si>
  <si>
    <t>Aplicación programa alimentación</t>
  </si>
  <si>
    <t>julio</t>
  </si>
  <si>
    <t>Aplicación programa sanitario</t>
  </si>
  <si>
    <t>Noviembre</t>
  </si>
  <si>
    <t>Cosecha</t>
  </si>
  <si>
    <t>Sep-Mar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</si>
  <si>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</si>
  <si>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</si>
  <si>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</si>
  <si>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</si>
  <si>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</si>
  <si>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</si>
  <si>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</si>
  <si>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</si>
  <si>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</si>
  <si>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</si>
  <si>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Energéticos (azucar granulada-fructosa)</t>
  </si>
  <si>
    <t>Kg</t>
  </si>
  <si>
    <t>Abr-Sep</t>
  </si>
  <si>
    <t>Proteico - Aminoácidos (polen, prolotorL, levadura de cerveza y otros</t>
  </si>
  <si>
    <t>ACARICIDAS</t>
  </si>
  <si>
    <t>Bayvarol, verostop, otro)</t>
  </si>
  <si>
    <t>tira</t>
  </si>
  <si>
    <t>Primavera-otoño</t>
  </si>
  <si>
    <t>FUNGICIDA</t>
  </si>
  <si>
    <t>Fumagilina</t>
  </si>
  <si>
    <t>gr</t>
  </si>
  <si>
    <t>Primavera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</si>
  <si>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</si>
  <si>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</si>
  <si>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</si>
  <si>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</si>
  <si>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</si>
  <si>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</si>
  <si>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</si>
  <si>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</si>
  <si>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</si>
  <si>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</si>
  <si>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</si>
  <si>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</si>
  <si>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</si>
  <si>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</si>
  <si>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</si>
  <si>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</si>
  <si>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costo de la mano de obra incluye impuestos e  imposiciones</t>
  </si>
  <si>
    <t>MARIQUINA</t>
  </si>
  <si>
    <t>COMPOSICION COSTOS DE PRODUCCION</t>
  </si>
  <si>
    <t>$/colmena</t>
  </si>
  <si>
    <t>%</t>
  </si>
  <si>
    <t>Mano de obra</t>
  </si>
  <si>
    <t>Jornadas Animales</t>
  </si>
  <si>
    <t>Maquinarias</t>
  </si>
  <si>
    <t>Otros</t>
  </si>
  <si>
    <t>Imprevistos</t>
  </si>
  <si>
    <t>COSTO /colmena.</t>
  </si>
  <si>
    <t>ESCENARIOS COSTO UNITARIO  ($/qqm)</t>
  </si>
  <si>
    <t>Rendimiento (kg/colmena)</t>
  </si>
  <si>
    <t>Costo unitario ($/comena) (*)</t>
  </si>
  <si>
    <t>(*): Este valor representa el valor mìnimo de venta del producto</t>
  </si>
  <si>
    <t>Reposición material caducado (Alzas, techos, pisos marcos c/cera)</t>
  </si>
  <si>
    <t>u</t>
  </si>
  <si>
    <t>Verano</t>
  </si>
  <si>
    <t>Cosecha con centrífuga (Maquila)</t>
  </si>
  <si>
    <t>Época (Mes)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</si>
</sst>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&quot; &quot;* #,##0&quot; &quot;;&quot; &quot;* &quot;-&quot;#,##0&quot; &quot;;&quot; &quot;* &quot;- &quot;"/>
    <numFmt numFmtId="169" formatCode="d/m/yy;@"/>
  </numFmts>
  <fonts count="14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sz val="7"/>
      <color indexed="9"/>
      <name val="Calibri"/>
      <family val="2"/>
    </font>
    <font>
      <b/>
      <sz val="7"/>
      <color theme="0"/>
      <name val="Calibri"/>
      <family val="2"/>
    </font>
    <font>
      <b/>
      <sz val="7"/>
      <color indexed="8"/>
      <name val="Calibri"/>
      <family val="2"/>
    </font>
    <font>
      <sz val="7"/>
      <color theme="0"/>
      <name val="Calibri"/>
      <family val="2"/>
    </font>
    <font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Protection="0"/>
  </cellStyleXfs>
  <cellXfs count="101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7" fontId="1" fillId="0" borderId="1" xfId="1" applyNumberFormat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7" fontId="9" fillId="0" borderId="10" xfId="1" applyNumberFormat="1" applyFont="1" applyFill="1" applyBorder="1" applyAlignment="1">
      <alignment horizontal="center" vertical="center" wrapText="1"/>
    </xf>
    <xf numFmtId="167" fontId="9" fillId="0" borderId="11" xfId="1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167" fontId="1" fillId="0" borderId="13" xfId="1" applyNumberFormat="1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167" fontId="1" fillId="0" borderId="16" xfId="1" applyNumberFormat="1" applyFont="1" applyBorder="1" applyAlignment="1">
      <alignment vertical="center"/>
    </xf>
    <xf numFmtId="167" fontId="1" fillId="0" borderId="17" xfId="1" applyNumberFormat="1" applyFont="1" applyBorder="1" applyAlignment="1">
      <alignment vertical="center"/>
    </xf>
    <xf numFmtId="49" fontId="11" fillId="3" borderId="19" xfId="0" applyNumberFormat="1" applyFont="1" applyFill="1" applyBorder="1" applyAlignment="1">
      <alignment vertical="center"/>
    </xf>
    <xf numFmtId="49" fontId="11" fillId="4" borderId="20" xfId="0" applyNumberFormat="1" applyFont="1" applyFill="1" applyBorder="1" applyAlignment="1">
      <alignment vertical="center"/>
    </xf>
    <xf numFmtId="49" fontId="11" fillId="3" borderId="21" xfId="0" applyNumberFormat="1" applyFont="1" applyFill="1" applyBorder="1" applyAlignment="1">
      <alignment vertical="center"/>
    </xf>
    <xf numFmtId="49" fontId="11" fillId="3" borderId="23" xfId="0" applyNumberFormat="1" applyFont="1" applyFill="1" applyBorder="1" applyAlignment="1">
      <alignment vertical="center"/>
    </xf>
    <xf numFmtId="3" fontId="11" fillId="4" borderId="24" xfId="0" applyNumberFormat="1" applyFont="1" applyFill="1" applyBorder="1" applyAlignment="1">
      <alignment vertical="center"/>
    </xf>
    <xf numFmtId="167" fontId="11" fillId="4" borderId="24" xfId="0" applyNumberFormat="1" applyFont="1" applyFill="1" applyBorder="1" applyAlignment="1">
      <alignment vertical="center"/>
    </xf>
    <xf numFmtId="168" fontId="11" fillId="4" borderId="24" xfId="0" applyNumberFormat="1" applyFont="1" applyFill="1" applyBorder="1" applyAlignment="1">
      <alignment vertical="center"/>
    </xf>
    <xf numFmtId="168" fontId="11" fillId="3" borderId="25" xfId="0" applyNumberFormat="1" applyFont="1" applyFill="1" applyBorder="1" applyAlignment="1">
      <alignment vertical="center"/>
    </xf>
    <xf numFmtId="0" fontId="12" fillId="2" borderId="26" xfId="0" applyFont="1" applyFill="1" applyBorder="1" applyAlignment="1">
      <alignment horizontal="center"/>
    </xf>
    <xf numFmtId="49" fontId="1" fillId="3" borderId="27" xfId="0" applyNumberFormat="1" applyFont="1" applyFill="1" applyBorder="1" applyAlignment="1"/>
    <xf numFmtId="9" fontId="1" fillId="4" borderId="28" xfId="0" applyNumberFormat="1" applyFont="1" applyFill="1" applyBorder="1" applyAlignment="1"/>
    <xf numFmtId="9" fontId="11" fillId="3" borderId="29" xfId="0" applyNumberFormat="1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49" fontId="11" fillId="3" borderId="32" xfId="0" applyNumberFormat="1" applyFont="1" applyFill="1" applyBorder="1" applyAlignment="1">
      <alignment vertical="center"/>
    </xf>
    <xf numFmtId="0" fontId="11" fillId="3" borderId="33" xfId="0" applyNumberFormat="1" applyFont="1" applyFill="1" applyBorder="1" applyAlignment="1">
      <alignment vertical="center"/>
    </xf>
    <xf numFmtId="0" fontId="11" fillId="3" borderId="34" xfId="0" applyNumberFormat="1" applyFont="1" applyFill="1" applyBorder="1" applyAlignment="1">
      <alignment vertical="center"/>
    </xf>
    <xf numFmtId="49" fontId="1" fillId="4" borderId="0" xfId="0" applyNumberFormat="1" applyFont="1" applyFill="1" applyBorder="1" applyAlignment="1">
      <alignment vertical="center"/>
    </xf>
    <xf numFmtId="0" fontId="1" fillId="4" borderId="0" xfId="0" applyFont="1" applyFill="1" applyBorder="1" applyAlignment="1"/>
    <xf numFmtId="49" fontId="13" fillId="4" borderId="35" xfId="8" applyNumberFormat="1" applyFont="1" applyFill="1" applyBorder="1" applyAlignment="1">
      <alignment wrapText="1"/>
    </xf>
    <xf numFmtId="49" fontId="13" fillId="4" borderId="36" xfId="8" applyNumberFormat="1" applyFont="1" applyFill="1" applyBorder="1" applyAlignment="1">
      <alignment horizontal="center"/>
    </xf>
    <xf numFmtId="3" fontId="13" fillId="4" borderId="36" xfId="8" applyNumberFormat="1" applyFont="1" applyFill="1" applyBorder="1" applyAlignment="1"/>
    <xf numFmtId="49" fontId="13" fillId="4" borderId="36" xfId="8" applyNumberFormat="1" applyFont="1" applyFill="1" applyBorder="1" applyAlignment="1">
      <alignment horizontal="center" wrapText="1"/>
    </xf>
    <xf numFmtId="3" fontId="13" fillId="4" borderId="37" xfId="8" applyNumberFormat="1" applyFont="1" applyFill="1" applyBorder="1" applyAlignment="1"/>
    <xf numFmtId="169" fontId="1" fillId="0" borderId="1" xfId="0" applyNumberFormat="1" applyFont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167" fontId="9" fillId="2" borderId="4" xfId="1" applyNumberFormat="1" applyFont="1" applyFill="1" applyBorder="1" applyAlignment="1">
      <alignment vertical="center"/>
    </xf>
    <xf numFmtId="167" fontId="9" fillId="2" borderId="6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7" fontId="9" fillId="5" borderId="1" xfId="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7" fontId="9" fillId="5" borderId="1" xfId="1" applyNumberFormat="1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167" fontId="9" fillId="5" borderId="1" xfId="1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167" fontId="9" fillId="5" borderId="8" xfId="1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167" fontId="9" fillId="5" borderId="5" xfId="1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167" fontId="9" fillId="5" borderId="4" xfId="1" applyNumberFormat="1" applyFont="1" applyFill="1" applyBorder="1" applyAlignment="1">
      <alignment vertical="center"/>
    </xf>
    <xf numFmtId="167" fontId="9" fillId="5" borderId="6" xfId="1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</cellXfs>
  <cellStyles count="9">
    <cellStyle name="Millares" xfId="1" builtinId="3"/>
    <cellStyle name="Millares 2" xfId="2"/>
    <cellStyle name="Moneda 2" xfId="3"/>
    <cellStyle name="Normal" xfId="0" builtinId="0"/>
    <cellStyle name="Normal 2" xfId="4"/>
    <cellStyle name="Normal 3" xfId="8"/>
    <cellStyle name="Normal 4" xfId="5"/>
    <cellStyle name="Normal 4 2" xfId="6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6</xdr:col>
      <xdr:colOff>628650</xdr:colOff>
      <xdr:row>6</xdr:row>
      <xdr:rowOff>28575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58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G81"/>
  <sheetViews>
    <sheetView tabSelected="1" zoomScaleNormal="100" workbookViewId="0">
      <selection activeCell="H72" sqref="H72"/>
    </sheetView>
  </sheetViews>
  <sheetFormatPr baseColWidth="10" defaultColWidth="11.42578125" defaultRowHeight="15" customHeight="1" x14ac:dyDescent="0.25"/>
  <cols>
    <col min="1" max="1" width="3.140625" style="2" customWidth="1"/>
    <col min="2" max="2" width="24.7109375" style="2" customWidth="1"/>
    <col min="3" max="4" width="11.42578125" style="2"/>
    <col min="5" max="5" width="12.42578125" style="2" customWidth="1"/>
    <col min="6" max="6" width="12.85546875" style="2" customWidth="1"/>
    <col min="7" max="16384" width="11.42578125" style="2"/>
  </cols>
  <sheetData>
    <row r="7" spans="2:7" ht="15" customHeight="1" x14ac:dyDescent="0.25">
      <c r="E7" s="10"/>
    </row>
    <row r="8" spans="2:7" ht="15" customHeight="1" x14ac:dyDescent="0.25">
      <c r="B8" s="71" t="s">
        <v>0</v>
      </c>
      <c r="C8" s="22" t="s">
        <v>1</v>
      </c>
      <c r="E8" s="70" t="s">
        <v>2</v>
      </c>
      <c r="F8" s="70"/>
      <c r="G8" s="13">
        <v>25</v>
      </c>
    </row>
    <row r="9" spans="2:7" ht="22.5" customHeight="1" x14ac:dyDescent="0.25">
      <c r="B9" s="20" t="s">
        <v>3</v>
      </c>
      <c r="C9" s="21" t="s">
        <v>4</v>
      </c>
      <c r="E9" s="70" t="s">
        <v>5</v>
      </c>
      <c r="F9" s="70"/>
      <c r="G9" s="13" t="s">
        <v>6</v>
      </c>
    </row>
    <row r="10" spans="2:7" ht="15" customHeight="1" x14ac:dyDescent="0.25">
      <c r="B10" s="20" t="s">
        <v>7</v>
      </c>
      <c r="C10" s="12" t="s">
        <v>8</v>
      </c>
      <c r="E10" s="70" t="s">
        <v>9</v>
      </c>
      <c r="F10" s="70"/>
      <c r="G10" s="14">
        <v>2500</v>
      </c>
    </row>
    <row r="11" spans="2:7" ht="15" customHeight="1" x14ac:dyDescent="0.25">
      <c r="B11" s="20" t="s">
        <v>10</v>
      </c>
      <c r="C11" s="12" t="s">
        <v>11</v>
      </c>
      <c r="E11" s="66" t="s">
        <v>12</v>
      </c>
      <c r="F11" s="67"/>
      <c r="G11" s="14">
        <f>G8*G10</f>
        <v>62500</v>
      </c>
    </row>
    <row r="12" spans="2:7" ht="22.5" customHeight="1" x14ac:dyDescent="0.25">
      <c r="B12" s="20" t="s">
        <v>13</v>
      </c>
      <c r="C12" s="22" t="s">
        <v>77</v>
      </c>
      <c r="E12" s="66" t="s">
        <v>14</v>
      </c>
      <c r="F12" s="67"/>
      <c r="G12" s="21" t="s">
        <v>15</v>
      </c>
    </row>
    <row r="13" spans="2:7" ht="32.25" customHeight="1" x14ac:dyDescent="0.25">
      <c r="B13" s="20" t="s">
        <v>16</v>
      </c>
      <c r="C13" s="21" t="s">
        <v>77</v>
      </c>
      <c r="E13" s="66" t="s">
        <v>17</v>
      </c>
      <c r="F13" s="67"/>
      <c r="G13" s="12" t="s">
        <v>6</v>
      </c>
    </row>
    <row r="14" spans="2:7" ht="21" customHeight="1" x14ac:dyDescent="0.25">
      <c r="B14" s="20" t="s">
        <v>18</v>
      </c>
      <c r="C14" s="63">
        <v>44742</v>
      </c>
      <c r="E14" s="68" t="s">
        <v>19</v>
      </c>
      <c r="F14" s="69"/>
      <c r="G14" s="21" t="s">
        <v>20</v>
      </c>
    </row>
    <row r="15" spans="2:7" ht="15" customHeight="1" x14ac:dyDescent="0.25">
      <c r="B15" s="1"/>
      <c r="C15" s="15"/>
      <c r="E15" s="3"/>
      <c r="F15" s="3"/>
      <c r="G15" s="3"/>
    </row>
    <row r="16" spans="2:7" ht="15" customHeight="1" x14ac:dyDescent="0.25">
      <c r="B16" s="72" t="s">
        <v>21</v>
      </c>
      <c r="C16" s="73"/>
      <c r="D16" s="73"/>
      <c r="E16" s="73"/>
      <c r="F16" s="73"/>
      <c r="G16" s="74"/>
    </row>
    <row r="17" spans="2:7" ht="15" customHeight="1" thickBot="1" x14ac:dyDescent="0.3">
      <c r="C17" s="4"/>
      <c r="D17" s="4"/>
      <c r="E17" s="5"/>
      <c r="F17" s="6"/>
    </row>
    <row r="18" spans="2:7" ht="15" customHeight="1" thickBot="1" x14ac:dyDescent="0.3">
      <c r="B18" s="75" t="s">
        <v>22</v>
      </c>
      <c r="C18" s="3"/>
      <c r="D18" s="3"/>
      <c r="E18" s="3"/>
      <c r="F18" s="3"/>
      <c r="G18" s="3"/>
    </row>
    <row r="19" spans="2:7" ht="15" customHeight="1" x14ac:dyDescent="0.25">
      <c r="B19" s="81" t="s">
        <v>23</v>
      </c>
      <c r="C19" s="82" t="s">
        <v>24</v>
      </c>
      <c r="D19" s="82" t="s">
        <v>25</v>
      </c>
      <c r="E19" s="82" t="s">
        <v>26</v>
      </c>
      <c r="F19" s="83" t="s">
        <v>27</v>
      </c>
      <c r="G19" s="83" t="s">
        <v>28</v>
      </c>
    </row>
    <row r="20" spans="2:7" ht="15" customHeight="1" x14ac:dyDescent="0.25">
      <c r="B20" s="11" t="s">
        <v>29</v>
      </c>
      <c r="C20" s="12" t="s">
        <v>30</v>
      </c>
      <c r="D20" s="12">
        <v>0.3</v>
      </c>
      <c r="E20" s="12" t="s">
        <v>31</v>
      </c>
      <c r="F20" s="17">
        <v>10200</v>
      </c>
      <c r="G20" s="17">
        <f>+D20*F20</f>
        <v>3060</v>
      </c>
    </row>
    <row r="21" spans="2:7" ht="15" customHeight="1" x14ac:dyDescent="0.25">
      <c r="B21" s="11" t="s">
        <v>32</v>
      </c>
      <c r="C21" s="12" t="s">
        <v>30</v>
      </c>
      <c r="D21" s="12">
        <v>0.2</v>
      </c>
      <c r="E21" s="12" t="s">
        <v>33</v>
      </c>
      <c r="F21" s="17">
        <v>10200</v>
      </c>
      <c r="G21" s="17">
        <f>+D21*F21</f>
        <v>2040</v>
      </c>
    </row>
    <row r="22" spans="2:7" ht="15" customHeight="1" x14ac:dyDescent="0.25">
      <c r="B22" s="11" t="s">
        <v>34</v>
      </c>
      <c r="C22" s="12" t="s">
        <v>30</v>
      </c>
      <c r="D22" s="12">
        <v>0.1</v>
      </c>
      <c r="E22" s="12" t="s">
        <v>35</v>
      </c>
      <c r="F22" s="17">
        <v>10200</v>
      </c>
      <c r="G22" s="17">
        <f>+D22*F22</f>
        <v>1020</v>
      </c>
    </row>
    <row r="23" spans="2:7" ht="15" customHeight="1" x14ac:dyDescent="0.25">
      <c r="B23" s="11" t="s">
        <v>36</v>
      </c>
      <c r="C23" s="12" t="s">
        <v>30</v>
      </c>
      <c r="D23" s="12">
        <v>0.1</v>
      </c>
      <c r="E23" s="12" t="s">
        <v>37</v>
      </c>
      <c r="F23" s="17">
        <v>10200</v>
      </c>
      <c r="G23" s="17">
        <f>+D23*F23</f>
        <v>1020</v>
      </c>
    </row>
    <row r="24" spans="2:7" ht="15" customHeight="1" x14ac:dyDescent="0.25">
      <c r="B24" s="84" t="s">
        <v>38</v>
      </c>
      <c r="C24" s="85"/>
      <c r="D24" s="85"/>
      <c r="E24" s="85"/>
      <c r="F24" s="86"/>
      <c r="G24" s="86">
        <f>SUM(G20:G23)</f>
        <v>7140</v>
      </c>
    </row>
    <row r="25" spans="2:7" ht="15" customHeight="1" thickBot="1" x14ac:dyDescent="0.3">
      <c r="B25" s="3"/>
      <c r="C25" s="16"/>
      <c r="D25" s="16"/>
      <c r="E25" s="16"/>
      <c r="F25" s="18"/>
      <c r="G25" s="18"/>
    </row>
    <row r="26" spans="2:7" ht="15" customHeight="1" thickBot="1" x14ac:dyDescent="0.3">
      <c r="B26" s="75" t="s">
        <v>39</v>
      </c>
      <c r="C26" s="16"/>
      <c r="D26" s="16"/>
      <c r="E26" s="16"/>
      <c r="F26" s="18"/>
      <c r="G26" s="18"/>
    </row>
    <row r="27" spans="2:7" ht="15" customHeight="1" x14ac:dyDescent="0.25">
      <c r="B27" s="87" t="s">
        <v>23</v>
      </c>
      <c r="C27" s="82" t="s">
        <v>24</v>
      </c>
      <c r="D27" s="82" t="s">
        <v>25</v>
      </c>
      <c r="E27" s="85" t="s">
        <v>26</v>
      </c>
      <c r="F27" s="83" t="s">
        <v>27</v>
      </c>
      <c r="G27" s="88" t="s">
        <v>28</v>
      </c>
    </row>
    <row r="28" spans="2:7" ht="15" customHeight="1" x14ac:dyDescent="0.25">
      <c r="B28" s="11"/>
      <c r="C28" s="12"/>
      <c r="D28" s="12"/>
      <c r="E28" s="12"/>
      <c r="F28" s="17"/>
      <c r="G28" s="17"/>
    </row>
    <row r="29" spans="2:7" ht="15" customHeight="1" x14ac:dyDescent="0.25">
      <c r="B29" s="84" t="s">
        <v>40</v>
      </c>
      <c r="C29" s="85"/>
      <c r="D29" s="85"/>
      <c r="E29" s="85"/>
      <c r="F29" s="86"/>
      <c r="G29" s="86">
        <v>0</v>
      </c>
    </row>
    <row r="30" spans="2:7" ht="15" customHeight="1" thickBot="1" x14ac:dyDescent="0.3">
      <c r="B30" s="3"/>
      <c r="C30" s="16"/>
      <c r="D30" s="16"/>
      <c r="E30" s="16"/>
      <c r="F30" s="18"/>
      <c r="G30" s="18"/>
    </row>
    <row r="31" spans="2:7" ht="15" customHeight="1" thickBot="1" x14ac:dyDescent="0.3">
      <c r="B31" s="75" t="s">
        <v>41</v>
      </c>
      <c r="C31" s="16"/>
      <c r="D31" s="16"/>
      <c r="E31" s="16"/>
      <c r="F31" s="18"/>
      <c r="G31" s="18"/>
    </row>
    <row r="32" spans="2:7" ht="15" customHeight="1" x14ac:dyDescent="0.25">
      <c r="B32" s="87" t="s">
        <v>23</v>
      </c>
      <c r="C32" s="85" t="s">
        <v>24</v>
      </c>
      <c r="D32" s="85" t="s">
        <v>25</v>
      </c>
      <c r="E32" s="85" t="s">
        <v>26</v>
      </c>
      <c r="F32" s="83" t="s">
        <v>27</v>
      </c>
      <c r="G32" s="88" t="s">
        <v>28</v>
      </c>
    </row>
    <row r="33" spans="2:7" ht="15" customHeight="1" x14ac:dyDescent="0.25">
      <c r="B33" s="11"/>
      <c r="C33" s="12"/>
      <c r="D33" s="12"/>
      <c r="E33" s="12"/>
      <c r="F33" s="17"/>
      <c r="G33" s="17"/>
    </row>
    <row r="34" spans="2:7" ht="15" customHeight="1" x14ac:dyDescent="0.25">
      <c r="B34" s="84" t="s">
        <v>42</v>
      </c>
      <c r="C34" s="85"/>
      <c r="D34" s="85"/>
      <c r="E34" s="85"/>
      <c r="F34" s="86"/>
      <c r="G34" s="86"/>
    </row>
    <row r="35" spans="2:7" ht="15" customHeight="1" thickBot="1" x14ac:dyDescent="0.3">
      <c r="B35" s="3"/>
      <c r="C35" s="16"/>
      <c r="D35" s="16"/>
      <c r="E35" s="16"/>
      <c r="F35" s="18"/>
      <c r="G35" s="18"/>
    </row>
    <row r="36" spans="2:7" ht="15" customHeight="1" thickBot="1" x14ac:dyDescent="0.3">
      <c r="B36" s="75" t="s">
        <v>43</v>
      </c>
      <c r="C36" s="16"/>
      <c r="D36" s="16"/>
      <c r="E36" s="16"/>
      <c r="F36" s="18"/>
      <c r="G36" s="18"/>
    </row>
    <row r="37" spans="2:7" ht="15" customHeight="1" x14ac:dyDescent="0.25">
      <c r="B37" s="89" t="s">
        <v>44</v>
      </c>
      <c r="C37" s="90" t="s">
        <v>45</v>
      </c>
      <c r="D37" s="90" t="s">
        <v>46</v>
      </c>
      <c r="E37" s="91" t="s">
        <v>26</v>
      </c>
      <c r="F37" s="92" t="s">
        <v>27</v>
      </c>
      <c r="G37" s="92" t="s">
        <v>28</v>
      </c>
    </row>
    <row r="38" spans="2:7" ht="15" customHeight="1" x14ac:dyDescent="0.25">
      <c r="B38" s="23" t="s">
        <v>47</v>
      </c>
      <c r="C38" s="24"/>
      <c r="D38" s="24"/>
      <c r="E38" s="25"/>
      <c r="F38" s="26"/>
      <c r="G38" s="27"/>
    </row>
    <row r="39" spans="2:7" ht="15" customHeight="1" x14ac:dyDescent="0.25">
      <c r="B39" s="28" t="s">
        <v>48</v>
      </c>
      <c r="C39" s="12" t="s">
        <v>49</v>
      </c>
      <c r="D39" s="12">
        <v>6</v>
      </c>
      <c r="E39" s="12" t="s">
        <v>50</v>
      </c>
      <c r="F39" s="17">
        <v>800</v>
      </c>
      <c r="G39" s="29">
        <f>D39*F39</f>
        <v>4800</v>
      </c>
    </row>
    <row r="40" spans="2:7" ht="18" x14ac:dyDescent="0.25">
      <c r="B40" s="30" t="s">
        <v>51</v>
      </c>
      <c r="C40" s="12" t="s">
        <v>24</v>
      </c>
      <c r="D40" s="12">
        <v>6</v>
      </c>
      <c r="E40" s="12" t="s">
        <v>50</v>
      </c>
      <c r="F40" s="17">
        <v>1200</v>
      </c>
      <c r="G40" s="29">
        <f>D40*F40</f>
        <v>7200</v>
      </c>
    </row>
    <row r="41" spans="2:7" ht="9" x14ac:dyDescent="0.25">
      <c r="B41" s="31" t="s">
        <v>52</v>
      </c>
      <c r="C41" s="12"/>
      <c r="D41" s="12"/>
      <c r="E41" s="12"/>
      <c r="F41" s="17"/>
      <c r="G41" s="29"/>
    </row>
    <row r="42" spans="2:7" ht="15" customHeight="1" x14ac:dyDescent="0.25">
      <c r="B42" s="28" t="s">
        <v>53</v>
      </c>
      <c r="C42" s="12" t="s">
        <v>54</v>
      </c>
      <c r="D42" s="12">
        <v>4</v>
      </c>
      <c r="E42" s="12" t="s">
        <v>55</v>
      </c>
      <c r="F42" s="17">
        <v>1092</v>
      </c>
      <c r="G42" s="29">
        <f>D42*F42</f>
        <v>4368</v>
      </c>
    </row>
    <row r="43" spans="2:7" ht="15" customHeight="1" x14ac:dyDescent="0.25">
      <c r="B43" s="32" t="s">
        <v>56</v>
      </c>
      <c r="C43" s="12"/>
      <c r="D43" s="12"/>
      <c r="E43" s="12"/>
      <c r="F43" s="17"/>
      <c r="G43" s="29"/>
    </row>
    <row r="44" spans="2:7" ht="15" customHeight="1" x14ac:dyDescent="0.25">
      <c r="B44" s="33" t="s">
        <v>57</v>
      </c>
      <c r="C44" s="34" t="s">
        <v>58</v>
      </c>
      <c r="D44" s="34">
        <v>3</v>
      </c>
      <c r="E44" s="34" t="s">
        <v>59</v>
      </c>
      <c r="F44" s="35">
        <v>1150</v>
      </c>
      <c r="G44" s="36">
        <f>D44*F44</f>
        <v>3450</v>
      </c>
    </row>
    <row r="45" spans="2:7" ht="15" customHeight="1" x14ac:dyDescent="0.25">
      <c r="B45" s="93" t="s">
        <v>60</v>
      </c>
      <c r="C45" s="87"/>
      <c r="D45" s="87"/>
      <c r="E45" s="87"/>
      <c r="F45" s="94"/>
      <c r="G45" s="94">
        <f>SUM(G39:G44)</f>
        <v>19818</v>
      </c>
    </row>
    <row r="46" spans="2:7" ht="15" customHeight="1" thickBot="1" x14ac:dyDescent="0.3">
      <c r="B46" s="6"/>
      <c r="C46" s="16"/>
      <c r="D46" s="16"/>
      <c r="E46" s="16"/>
      <c r="F46" s="18"/>
      <c r="G46" s="19"/>
    </row>
    <row r="47" spans="2:7" ht="15" customHeight="1" thickBot="1" x14ac:dyDescent="0.3">
      <c r="B47" s="75" t="s">
        <v>61</v>
      </c>
      <c r="C47" s="16"/>
      <c r="D47" s="16"/>
      <c r="E47" s="16"/>
      <c r="F47" s="18"/>
      <c r="G47" s="18"/>
    </row>
    <row r="48" spans="2:7" ht="15" customHeight="1" x14ac:dyDescent="0.25">
      <c r="B48" s="87" t="s">
        <v>62</v>
      </c>
      <c r="C48" s="95" t="s">
        <v>45</v>
      </c>
      <c r="D48" s="95" t="s">
        <v>46</v>
      </c>
      <c r="E48" s="85" t="s">
        <v>95</v>
      </c>
      <c r="F48" s="83" t="s">
        <v>27</v>
      </c>
      <c r="G48" s="88" t="s">
        <v>28</v>
      </c>
    </row>
    <row r="49" spans="2:7" ht="15" customHeight="1" x14ac:dyDescent="0.25">
      <c r="B49" s="11" t="s">
        <v>91</v>
      </c>
      <c r="C49" s="12" t="s">
        <v>92</v>
      </c>
      <c r="D49" s="12">
        <v>1</v>
      </c>
      <c r="E49" s="12" t="s">
        <v>93</v>
      </c>
      <c r="F49" s="17">
        <v>17000</v>
      </c>
      <c r="G49" s="17">
        <f>(D49*F49)</f>
        <v>17000</v>
      </c>
    </row>
    <row r="50" spans="2:7" ht="15" customHeight="1" x14ac:dyDescent="0.25">
      <c r="B50" s="58" t="s">
        <v>94</v>
      </c>
      <c r="C50" s="59" t="s">
        <v>92</v>
      </c>
      <c r="D50" s="60">
        <v>1</v>
      </c>
      <c r="E50" s="61" t="s">
        <v>93</v>
      </c>
      <c r="F50" s="60">
        <v>11522</v>
      </c>
      <c r="G50" s="62">
        <f>(D50*F50)</f>
        <v>11522</v>
      </c>
    </row>
    <row r="51" spans="2:7" ht="15" customHeight="1" x14ac:dyDescent="0.25">
      <c r="B51" s="84" t="s">
        <v>63</v>
      </c>
      <c r="C51" s="85"/>
      <c r="D51" s="85"/>
      <c r="E51" s="85"/>
      <c r="F51" s="86"/>
      <c r="G51" s="86">
        <f>SUM(G49+G50)</f>
        <v>28522</v>
      </c>
    </row>
    <row r="52" spans="2:7" ht="15" customHeight="1" x14ac:dyDescent="0.25">
      <c r="B52" s="6"/>
      <c r="C52" s="16"/>
      <c r="D52" s="16"/>
      <c r="E52" s="16"/>
      <c r="F52" s="18"/>
      <c r="G52" s="19"/>
    </row>
    <row r="53" spans="2:7" ht="15" customHeight="1" x14ac:dyDescent="0.25">
      <c r="B53" s="76" t="s">
        <v>64</v>
      </c>
      <c r="C53" s="77"/>
      <c r="D53" s="77"/>
      <c r="E53" s="77"/>
      <c r="F53" s="78"/>
      <c r="G53" s="79">
        <f>+G24+G29+G34+G45+G51</f>
        <v>55480</v>
      </c>
    </row>
    <row r="54" spans="2:7" ht="15" customHeight="1" x14ac:dyDescent="0.25">
      <c r="B54" s="96" t="s">
        <v>65</v>
      </c>
      <c r="C54" s="97"/>
      <c r="D54" s="97"/>
      <c r="E54" s="97"/>
      <c r="F54" s="98"/>
      <c r="G54" s="99">
        <f>+G53*5%</f>
        <v>2774</v>
      </c>
    </row>
    <row r="55" spans="2:7" ht="15" customHeight="1" x14ac:dyDescent="0.25">
      <c r="B55" s="76" t="s">
        <v>66</v>
      </c>
      <c r="C55" s="80"/>
      <c r="D55" s="77"/>
      <c r="E55" s="77"/>
      <c r="F55" s="78"/>
      <c r="G55" s="79">
        <f>SUM(G53:G54)</f>
        <v>58254</v>
      </c>
    </row>
    <row r="56" spans="2:7" ht="15" customHeight="1" x14ac:dyDescent="0.25">
      <c r="B56" s="96" t="s">
        <v>67</v>
      </c>
      <c r="C56" s="100"/>
      <c r="D56" s="97"/>
      <c r="E56" s="97"/>
      <c r="F56" s="98"/>
      <c r="G56" s="99">
        <f>G11</f>
        <v>62500</v>
      </c>
    </row>
    <row r="57" spans="2:7" ht="15" customHeight="1" x14ac:dyDescent="0.25">
      <c r="B57" s="76" t="s">
        <v>68</v>
      </c>
      <c r="C57" s="80"/>
      <c r="D57" s="77"/>
      <c r="E57" s="77"/>
      <c r="F57" s="78"/>
      <c r="G57" s="79">
        <f>+G56-G55</f>
        <v>4246</v>
      </c>
    </row>
    <row r="58" spans="2:7" ht="15" customHeight="1" x14ac:dyDescent="0.25">
      <c r="B58" s="7" t="s">
        <v>69</v>
      </c>
    </row>
    <row r="59" spans="2:7" ht="15" customHeight="1" x14ac:dyDescent="0.25">
      <c r="B59" s="8" t="s">
        <v>70</v>
      </c>
    </row>
    <row r="60" spans="2:7" ht="15" customHeight="1" x14ac:dyDescent="0.25">
      <c r="B60" s="9" t="s">
        <v>71</v>
      </c>
    </row>
    <row r="61" spans="2:7" ht="15" customHeight="1" x14ac:dyDescent="0.25">
      <c r="B61" s="9" t="s">
        <v>72</v>
      </c>
    </row>
    <row r="62" spans="2:7" ht="15" customHeight="1" x14ac:dyDescent="0.25">
      <c r="B62" s="9" t="s">
        <v>73</v>
      </c>
    </row>
    <row r="63" spans="2:7" ht="15" customHeight="1" x14ac:dyDescent="0.25">
      <c r="B63" s="9" t="s">
        <v>74</v>
      </c>
    </row>
    <row r="64" spans="2:7" ht="15" customHeight="1" x14ac:dyDescent="0.25">
      <c r="B64" s="9" t="s">
        <v>75</v>
      </c>
    </row>
    <row r="65" spans="2:5" ht="15" customHeight="1" x14ac:dyDescent="0.25">
      <c r="B65" s="9" t="s">
        <v>76</v>
      </c>
    </row>
    <row r="67" spans="2:5" ht="15" customHeight="1" thickBot="1" x14ac:dyDescent="0.2">
      <c r="B67" s="64" t="s">
        <v>78</v>
      </c>
      <c r="C67" s="65"/>
      <c r="D67" s="45"/>
    </row>
    <row r="68" spans="2:5" ht="15" customHeight="1" x14ac:dyDescent="0.15">
      <c r="B68" s="37" t="s">
        <v>62</v>
      </c>
      <c r="C68" s="40" t="s">
        <v>79</v>
      </c>
      <c r="D68" s="46" t="s">
        <v>80</v>
      </c>
    </row>
    <row r="69" spans="2:5" ht="15" customHeight="1" x14ac:dyDescent="0.15">
      <c r="B69" s="38" t="s">
        <v>81</v>
      </c>
      <c r="C69" s="41">
        <f>+G24</f>
        <v>7140</v>
      </c>
      <c r="D69" s="47">
        <f t="shared" ref="D69:D74" si="0">+C69/$C$75</f>
        <v>0.12256669069935111</v>
      </c>
    </row>
    <row r="70" spans="2:5" ht="15" customHeight="1" x14ac:dyDescent="0.15">
      <c r="B70" s="38" t="s">
        <v>82</v>
      </c>
      <c r="C70" s="42">
        <f>+G30</f>
        <v>0</v>
      </c>
      <c r="D70" s="47">
        <f t="shared" si="0"/>
        <v>0</v>
      </c>
    </row>
    <row r="71" spans="2:5" ht="15" customHeight="1" x14ac:dyDescent="0.15">
      <c r="B71" s="38" t="s">
        <v>83</v>
      </c>
      <c r="C71" s="41">
        <f>+G35</f>
        <v>0</v>
      </c>
      <c r="D71" s="47">
        <f t="shared" si="0"/>
        <v>0</v>
      </c>
    </row>
    <row r="72" spans="2:5" ht="15" customHeight="1" x14ac:dyDescent="0.15">
      <c r="B72" s="38" t="s">
        <v>44</v>
      </c>
      <c r="C72" s="41">
        <f>+G45</f>
        <v>19818</v>
      </c>
      <c r="D72" s="47">
        <f t="shared" si="0"/>
        <v>0.34019981460500565</v>
      </c>
    </row>
    <row r="73" spans="2:5" ht="15" customHeight="1" x14ac:dyDescent="0.15">
      <c r="B73" s="38" t="s">
        <v>84</v>
      </c>
      <c r="C73" s="43">
        <f>+G51</f>
        <v>28522</v>
      </c>
      <c r="D73" s="47">
        <f t="shared" si="0"/>
        <v>0.48961444707659557</v>
      </c>
    </row>
    <row r="74" spans="2:5" ht="15" customHeight="1" x14ac:dyDescent="0.15">
      <c r="B74" s="38" t="s">
        <v>85</v>
      </c>
      <c r="C74" s="43">
        <f>+G54</f>
        <v>2774</v>
      </c>
      <c r="D74" s="47">
        <f t="shared" si="0"/>
        <v>4.7619047619047616E-2</v>
      </c>
    </row>
    <row r="75" spans="2:5" ht="15" customHeight="1" thickBot="1" x14ac:dyDescent="0.3">
      <c r="B75" s="39" t="s">
        <v>86</v>
      </c>
      <c r="C75" s="44">
        <f>SUM(C69:C74)</f>
        <v>58254</v>
      </c>
      <c r="D75" s="48">
        <f>SUM(D69:D74)</f>
        <v>1</v>
      </c>
    </row>
    <row r="78" spans="2:5" ht="15" customHeight="1" thickBot="1" x14ac:dyDescent="0.3">
      <c r="B78" s="49"/>
      <c r="C78" s="50" t="s">
        <v>87</v>
      </c>
      <c r="D78" s="51"/>
      <c r="E78" s="52"/>
    </row>
    <row r="79" spans="2:5" ht="15" customHeight="1" x14ac:dyDescent="0.25">
      <c r="B79" s="53" t="s">
        <v>88</v>
      </c>
      <c r="C79" s="54">
        <v>15</v>
      </c>
      <c r="D79" s="54">
        <f>G8</f>
        <v>25</v>
      </c>
      <c r="E79" s="55">
        <v>30</v>
      </c>
    </row>
    <row r="80" spans="2:5" ht="15" customHeight="1" thickBot="1" x14ac:dyDescent="0.3">
      <c r="B80" s="39" t="s">
        <v>89</v>
      </c>
      <c r="C80" s="44">
        <f>+$C$75/C79</f>
        <v>3883.6</v>
      </c>
      <c r="D80" s="44">
        <f>+$C$75/D79</f>
        <v>2330.16</v>
      </c>
      <c r="E80" s="44">
        <f>+$C$75/E79</f>
        <v>1941.8</v>
      </c>
    </row>
    <row r="81" spans="2:5" ht="15" customHeight="1" x14ac:dyDescent="0.15">
      <c r="B81" s="56" t="s">
        <v>90</v>
      </c>
      <c r="C81" s="57"/>
      <c r="D81" s="57"/>
      <c r="E81" s="57"/>
    </row>
  </sheetData>
  <mergeCells count="9">
    <mergeCell ref="B67:C67"/>
    <mergeCell ref="B16:G16"/>
    <mergeCell ref="E11:F11"/>
    <mergeCell ref="E14:F14"/>
    <mergeCell ref="E8:F8"/>
    <mergeCell ref="E9:F9"/>
    <mergeCell ref="E10:F10"/>
    <mergeCell ref="E12:F12"/>
    <mergeCell ref="E13:F1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9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revision/>
  <cp:lastPrinted>2022-06-17T16:15:31Z</cp:lastPrinted>
  <dcterms:created xsi:type="dcterms:W3CDTF">2014-11-19T14:01:25Z</dcterms:created>
  <dcterms:modified xsi:type="dcterms:W3CDTF">2022-07-18T21:24:39Z</dcterms:modified>
</cp:coreProperties>
</file>