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Petorca/"/>
    </mc:Choice>
  </mc:AlternateContent>
  <xr:revisionPtr revIDLastSave="2" documentId="11_4F23760FE370B7BEDC56E6BD594EB4415556F3E2" xr6:coauthVersionLast="47" xr6:coauthVersionMax="47" xr10:uidLastSave="{001DD2D3-27EC-410E-B51F-D49EBB55B53C}"/>
  <bookViews>
    <workbookView xWindow="-120" yWindow="-120" windowWidth="20730" windowHeight="11040" firstSheet="1" activeTab="1" xr2:uid="{00000000-000D-0000-FFFF-FFFF00000000}"/>
  </bookViews>
  <sheets>
    <sheet name="Apicultura 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2" l="1"/>
  <c r="F44" i="2"/>
  <c r="F45" i="2"/>
  <c r="F46" i="2"/>
  <c r="G46" i="2" s="1"/>
  <c r="F47" i="2"/>
  <c r="F48" i="2"/>
  <c r="F49" i="2"/>
  <c r="F50" i="2"/>
  <c r="F51" i="2"/>
  <c r="F52" i="2"/>
  <c r="F53" i="2"/>
  <c r="F54" i="2"/>
  <c r="G54" i="2" s="1"/>
  <c r="F55" i="2"/>
  <c r="F56" i="2"/>
  <c r="F57" i="2"/>
  <c r="F42" i="2"/>
  <c r="G42" i="2" s="1"/>
  <c r="G58" i="2" s="1"/>
  <c r="C88" i="2"/>
  <c r="D87" i="2" s="1"/>
  <c r="D85" i="2"/>
  <c r="D84" i="2"/>
  <c r="G63" i="2"/>
  <c r="G57" i="2"/>
  <c r="G56" i="2"/>
  <c r="G55" i="2"/>
  <c r="G53" i="2"/>
  <c r="G52" i="2"/>
  <c r="G51" i="2"/>
  <c r="G49" i="2"/>
  <c r="G48" i="2"/>
  <c r="G47" i="2"/>
  <c r="G44" i="2"/>
  <c r="G43" i="2"/>
  <c r="G37" i="2"/>
  <c r="G26" i="2"/>
  <c r="G25" i="2"/>
  <c r="G24" i="2"/>
  <c r="G23" i="2"/>
  <c r="G22" i="2"/>
  <c r="G21" i="2"/>
  <c r="G12" i="2"/>
  <c r="G68" i="2" s="1"/>
  <c r="G57" i="1"/>
  <c r="G56" i="1"/>
  <c r="G55" i="1"/>
  <c r="G54" i="1"/>
  <c r="G53" i="1"/>
  <c r="G49" i="1"/>
  <c r="G48" i="1"/>
  <c r="D86" i="2" l="1"/>
  <c r="D82" i="2"/>
  <c r="D88" i="2" s="1"/>
  <c r="G27" i="2"/>
  <c r="G65" i="2" s="1"/>
  <c r="G66" i="2" s="1"/>
  <c r="G67" i="2" s="1"/>
  <c r="D93" i="2" s="1"/>
  <c r="G52" i="1"/>
  <c r="G47" i="1"/>
  <c r="G26" i="1"/>
  <c r="G25" i="1"/>
  <c r="G24" i="1"/>
  <c r="E93" i="2" l="1"/>
  <c r="G69" i="2"/>
  <c r="C93" i="2"/>
  <c r="G44" i="1"/>
  <c r="G43" i="1"/>
  <c r="C88" i="1" l="1"/>
  <c r="D82" i="1" s="1"/>
  <c r="G63" i="1"/>
  <c r="G51" i="1"/>
  <c r="G46" i="1"/>
  <c r="G42" i="1"/>
  <c r="G37" i="1"/>
  <c r="G23" i="1"/>
  <c r="G22" i="1"/>
  <c r="G21" i="1"/>
  <c r="G12" i="1"/>
  <c r="G68" i="1" s="1"/>
  <c r="G58" i="1" l="1"/>
  <c r="G27" i="1"/>
  <c r="D86" i="1"/>
  <c r="D87" i="1"/>
  <c r="D85" i="1"/>
  <c r="D84" i="1"/>
  <c r="G65" i="1" l="1"/>
  <c r="G66" i="1" s="1"/>
  <c r="G67" i="1" s="1"/>
  <c r="C93" i="1" s="1"/>
  <c r="D88" i="1"/>
  <c r="E93" i="1" l="1"/>
  <c r="G69" i="1"/>
  <c r="D93" i="1"/>
</calcChain>
</file>

<file path=xl/sharedStrings.xml><?xml version="1.0" encoding="utf-8"?>
<sst xmlns="http://schemas.openxmlformats.org/spreadsheetml/2006/main" count="310" uniqueCount="110">
  <si>
    <t>RUBRO O CULTIVO</t>
  </si>
  <si>
    <t>APICULTURA</t>
  </si>
  <si>
    <t>RENDIMIENTO (kG/APIARIO 100 COLMENAS)</t>
  </si>
  <si>
    <t>VARIEDAD</t>
  </si>
  <si>
    <t>ABEJA</t>
  </si>
  <si>
    <t>FECHA ESTIMADA  PRECIO VENTA</t>
  </si>
  <si>
    <t>ANUAL</t>
  </si>
  <si>
    <t>NIVEL TECNOLÓGICO</t>
  </si>
  <si>
    <t>MEDIO</t>
  </si>
  <si>
    <t>PRECIO ESPERADO ($/kg)</t>
  </si>
  <si>
    <t>REGIÓN</t>
  </si>
  <si>
    <t>VALPARAÍSO</t>
  </si>
  <si>
    <t>INGRESO ESPERADO, con IVA ($)</t>
  </si>
  <si>
    <t>AGENCIA DE ÁREA</t>
  </si>
  <si>
    <t>PETORCA</t>
  </si>
  <si>
    <t>DESTINO PRODUCCION</t>
  </si>
  <si>
    <t>INTERMEDIARIO</t>
  </si>
  <si>
    <t>COMUNA/LOCALIDAD</t>
  </si>
  <si>
    <t>FECHA DE VENTA</t>
  </si>
  <si>
    <t>Dic-Ene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</si>
  <si>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</si>
  <si>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</si>
  <si>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</si>
  <si>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</si>
  <si>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</si>
  <si>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</si>
  <si>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</si>
  <si>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</si>
  <si>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</si>
  <si>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</si>
  <si>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</si>
  <si>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de material</t>
  </si>
  <si>
    <t>JH</t>
  </si>
  <si>
    <t>Mar- may</t>
  </si>
  <si>
    <t>Formación de núcleos</t>
  </si>
  <si>
    <t>Sept-Dic</t>
  </si>
  <si>
    <t>Desarrollo de familias</t>
  </si>
  <si>
    <t>Ago-Oct</t>
  </si>
  <si>
    <t>Preparación de apiarios</t>
  </si>
  <si>
    <t>Todo el año</t>
  </si>
  <si>
    <t>Preparación de invernada</t>
  </si>
  <si>
    <t>Mar-Abr</t>
  </si>
  <si>
    <t>Revisión externa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</si>
  <si>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</si>
  <si>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</si>
  <si>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</si>
  <si>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</si>
  <si>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</si>
  <si>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</si>
  <si>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</si>
  <si>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</si>
  <si>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(colmena)</t>
  </si>
  <si>
    <t>Cantidad (Kg/colmena</t>
  </si>
  <si>
    <t>Alimentación de incentivo</t>
  </si>
  <si>
    <t>Colmena</t>
  </si>
  <si>
    <t>Jul-Sep</t>
  </si>
  <si>
    <t>Alimentación de mantención</t>
  </si>
  <si>
    <t>Mar-Jul</t>
  </si>
  <si>
    <t>Reinas</t>
  </si>
  <si>
    <t>SANIDAD</t>
  </si>
  <si>
    <t>Análisis de enfermedades</t>
  </si>
  <si>
    <t>Control acariosis</t>
  </si>
  <si>
    <t>Fumidil B</t>
  </si>
  <si>
    <t>Jul-Ago-Abr-May</t>
  </si>
  <si>
    <t>Amivar</t>
  </si>
  <si>
    <t>Feb-Mar</t>
  </si>
  <si>
    <t>Cosecha, poscosecha, transhumancia</t>
  </si>
  <si>
    <t>Cosecha</t>
  </si>
  <si>
    <t>J/H</t>
  </si>
  <si>
    <t>Extracción de miel</t>
  </si>
  <si>
    <t>Kg</t>
  </si>
  <si>
    <t>Acopio de miel</t>
  </si>
  <si>
    <t>j/h</t>
  </si>
  <si>
    <t>Arriendo de sitio</t>
  </si>
  <si>
    <t>Traslado, alimentación</t>
  </si>
  <si>
    <t>mes</t>
  </si>
  <si>
    <t>Flete externo</t>
  </si>
  <si>
    <t>Imprevistos</t>
  </si>
  <si>
    <t>Subtotal Insumos</t>
  </si>
  <si>
    <t>OTROS</t>
  </si>
  <si>
    <t>Item</t>
  </si>
  <si>
    <t>Unidad (Kg/l/u)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</si>
  <si>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</si>
  <si>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</si>
  <si>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</si>
  <si>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</si>
  <si>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</si>
  <si>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</si>
  <si>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</si>
  <si>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</si>
  <si>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</si>
  <si>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</si>
  <si>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</si>
  <si>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</si>
  <si>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</si>
  <si>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</si>
  <si>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</si>
  <si>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</si>
  <si>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</si>
  <si>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</si>
  <si>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</si>
  <si>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</si>
  <si>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</si>
  <si>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</si>
  <si>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COSTO TOTAL/hà.</t>
  </si>
  <si>
    <t>ESCENARIOS COSTO UNITARIO  ($/qqm)</t>
  </si>
  <si>
    <t>Rendimiento (qqm/hà)</t>
  </si>
  <si>
    <t>Costo unitario ($/Kg) (*)</t>
  </si>
  <si>
    <t>(*): Este valor representa el valor mìnimo de venta del producto</t>
  </si>
  <si>
    <t>COSTOS DIRECTOS DE PRODUCCIÓN POR 100 APIARIOS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</si>
</sst>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49" fontId="4" fillId="2" borderId="56" xfId="0" applyNumberFormat="1" applyFont="1" applyFill="1" applyBorder="1" applyAlignment="1">
      <alignment horizontal="lef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13" fillId="8" borderId="5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4322CA-1BFE-4596-AC68-0FF771C15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864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opLeftCell="A36" zoomScale="120" zoomScaleNormal="120" workbookViewId="0">
      <selection activeCell="F42" sqref="F42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1200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4000</v>
      </c>
    </row>
    <row r="12" spans="1:7" ht="11.2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4800000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44246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5</v>
      </c>
      <c r="E21" s="13" t="s">
        <v>33</v>
      </c>
      <c r="F21" s="19">
        <v>19000</v>
      </c>
      <c r="G21" s="19">
        <f>(D21*F21)</f>
        <v>95000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5</v>
      </c>
      <c r="E22" s="13" t="s">
        <v>35</v>
      </c>
      <c r="F22" s="19">
        <v>19000</v>
      </c>
      <c r="G22" s="19">
        <f>(D22*F22)</f>
        <v>95000</v>
      </c>
    </row>
    <row r="23" spans="1:7" ht="28.5" customHeight="1" x14ac:dyDescent="0.25">
      <c r="A23" s="26"/>
      <c r="B23" s="13" t="s">
        <v>36</v>
      </c>
      <c r="C23" s="34" t="s">
        <v>32</v>
      </c>
      <c r="D23" s="35">
        <v>15</v>
      </c>
      <c r="E23" s="13" t="s">
        <v>37</v>
      </c>
      <c r="F23" s="19">
        <v>19000</v>
      </c>
      <c r="G23" s="19">
        <f>(D23*F23)</f>
        <v>285000</v>
      </c>
    </row>
    <row r="24" spans="1:7" ht="28.5" customHeight="1" x14ac:dyDescent="0.25">
      <c r="A24" s="26"/>
      <c r="B24" s="13" t="s">
        <v>38</v>
      </c>
      <c r="C24" s="34" t="s">
        <v>32</v>
      </c>
      <c r="D24" s="35">
        <v>5</v>
      </c>
      <c r="E24" s="13" t="s">
        <v>39</v>
      </c>
      <c r="F24" s="19">
        <v>19000</v>
      </c>
      <c r="G24" s="19">
        <f>(D24*F24)</f>
        <v>95000</v>
      </c>
    </row>
    <row r="25" spans="1:7" ht="28.5" customHeight="1" x14ac:dyDescent="0.25">
      <c r="A25" s="26"/>
      <c r="B25" s="13" t="s">
        <v>40</v>
      </c>
      <c r="C25" s="34" t="s">
        <v>32</v>
      </c>
      <c r="D25" s="35">
        <v>5</v>
      </c>
      <c r="E25" s="13" t="s">
        <v>41</v>
      </c>
      <c r="F25" s="19">
        <v>19000</v>
      </c>
      <c r="G25" s="19">
        <f>(D25*F25)</f>
        <v>95000</v>
      </c>
    </row>
    <row r="26" spans="1:7" ht="28.5" customHeight="1" x14ac:dyDescent="0.25">
      <c r="A26" s="26"/>
      <c r="B26" s="13" t="s">
        <v>42</v>
      </c>
      <c r="C26" s="34" t="s">
        <v>32</v>
      </c>
      <c r="D26" s="35">
        <v>3</v>
      </c>
      <c r="E26" s="13" t="s">
        <v>39</v>
      </c>
      <c r="F26" s="19">
        <v>19000</v>
      </c>
      <c r="G26" s="19">
        <f t="shared" ref="G26" si="0">(D26*F26)</f>
        <v>57000</v>
      </c>
    </row>
    <row r="27" spans="1:7" ht="12.75" customHeight="1" x14ac:dyDescent="0.25">
      <c r="A27" s="26"/>
      <c r="B27" s="36" t="s">
        <v>43</v>
      </c>
      <c r="C27" s="37"/>
      <c r="D27" s="37"/>
      <c r="E27" s="37"/>
      <c r="F27" s="38"/>
      <c r="G27" s="39">
        <f>SUM(G21:G26)</f>
        <v>722000</v>
      </c>
    </row>
    <row r="28" spans="1:7" ht="12" customHeight="1" x14ac:dyDescent="0.25">
      <c r="A28" s="2"/>
      <c r="B28" s="27"/>
      <c r="C28" s="29"/>
      <c r="D28" s="29"/>
      <c r="E28" s="29"/>
      <c r="F28" s="40"/>
      <c r="G28" s="40"/>
    </row>
    <row r="29" spans="1:7" ht="12" customHeight="1" x14ac:dyDescent="0.25">
      <c r="A29" s="5"/>
      <c r="B29" s="41" t="s">
        <v>44</v>
      </c>
      <c r="C29" s="42"/>
      <c r="D29" s="43"/>
      <c r="E29" s="43"/>
      <c r="F29" s="44"/>
      <c r="G29" s="44"/>
    </row>
    <row r="30" spans="1:7" ht="24" customHeight="1" x14ac:dyDescent="0.25">
      <c r="A30" s="5"/>
      <c r="B30" s="45" t="s">
        <v>25</v>
      </c>
      <c r="C30" s="46" t="s">
        <v>26</v>
      </c>
      <c r="D30" s="46" t="s">
        <v>27</v>
      </c>
      <c r="E30" s="45" t="s">
        <v>28</v>
      </c>
      <c r="F30" s="46" t="s">
        <v>29</v>
      </c>
      <c r="G30" s="45" t="s">
        <v>30</v>
      </c>
    </row>
    <row r="31" spans="1:7" ht="12" customHeight="1" x14ac:dyDescent="0.25">
      <c r="A31" s="5"/>
      <c r="B31" s="47"/>
      <c r="C31" s="48" t="s">
        <v>45</v>
      </c>
      <c r="D31" s="48"/>
      <c r="E31" s="48"/>
      <c r="F31" s="47"/>
      <c r="G31" s="47"/>
    </row>
    <row r="32" spans="1:7" ht="12" customHeight="1" x14ac:dyDescent="0.25">
      <c r="A32" s="5"/>
      <c r="B32" s="49" t="s">
        <v>46</v>
      </c>
      <c r="C32" s="50"/>
      <c r="D32" s="50"/>
      <c r="E32" s="50"/>
      <c r="F32" s="51"/>
      <c r="G32" s="51"/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47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5" t="s">
        <v>25</v>
      </c>
      <c r="C35" s="55" t="s">
        <v>26</v>
      </c>
      <c r="D35" s="55" t="s">
        <v>27</v>
      </c>
      <c r="E35" s="55" t="s">
        <v>28</v>
      </c>
      <c r="F35" s="56" t="s">
        <v>29</v>
      </c>
      <c r="G35" s="55" t="s">
        <v>30</v>
      </c>
    </row>
    <row r="36" spans="1:11" ht="12.75" customHeight="1" x14ac:dyDescent="0.25">
      <c r="A36" s="26"/>
      <c r="B36" s="13"/>
      <c r="C36" s="34"/>
      <c r="D36" s="35"/>
      <c r="E36" s="16"/>
      <c r="F36" s="19"/>
      <c r="G36" s="19"/>
    </row>
    <row r="37" spans="1:11" ht="12.75" customHeight="1" x14ac:dyDescent="0.25">
      <c r="A37" s="5"/>
      <c r="B37" s="57" t="s">
        <v>48</v>
      </c>
      <c r="C37" s="58"/>
      <c r="D37" s="58"/>
      <c r="E37" s="58"/>
      <c r="F37" s="59"/>
      <c r="G37" s="60">
        <f>SUM(G36:G36)</f>
        <v>0</v>
      </c>
    </row>
    <row r="38" spans="1:11" ht="12" customHeight="1" x14ac:dyDescent="0.25">
      <c r="A38" s="2"/>
      <c r="B38" s="52"/>
      <c r="C38" s="53"/>
      <c r="D38" s="53"/>
      <c r="E38" s="53"/>
      <c r="F38" s="54"/>
      <c r="G38" s="54"/>
    </row>
    <row r="39" spans="1:11" ht="12" customHeight="1" x14ac:dyDescent="0.25">
      <c r="A39" s="5"/>
      <c r="B39" s="41" t="s">
        <v>49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127" t="s">
        <v>50</v>
      </c>
      <c r="C40" s="127" t="s">
        <v>51</v>
      </c>
      <c r="D40" s="127" t="s">
        <v>52</v>
      </c>
      <c r="E40" s="127" t="s">
        <v>28</v>
      </c>
      <c r="F40" s="127" t="s">
        <v>29</v>
      </c>
      <c r="G40" s="127" t="s">
        <v>30</v>
      </c>
      <c r="K40" s="126"/>
    </row>
    <row r="41" spans="1:11" ht="12.75" customHeight="1" x14ac:dyDescent="0.25">
      <c r="A41" s="82"/>
      <c r="B41" s="140"/>
      <c r="C41" s="132"/>
      <c r="D41" s="132"/>
      <c r="E41" s="132"/>
      <c r="F41" s="132"/>
      <c r="G41" s="132"/>
      <c r="K41" s="126"/>
    </row>
    <row r="42" spans="1:11" ht="12.75" customHeight="1" x14ac:dyDescent="0.25">
      <c r="A42" s="82"/>
      <c r="B42" s="133" t="s">
        <v>53</v>
      </c>
      <c r="C42" s="134" t="s">
        <v>54</v>
      </c>
      <c r="D42" s="135">
        <v>250</v>
      </c>
      <c r="E42" s="134" t="s">
        <v>55</v>
      </c>
      <c r="F42" s="136">
        <v>600</v>
      </c>
      <c r="G42" s="136">
        <f>(D42*F42)</f>
        <v>150000</v>
      </c>
    </row>
    <row r="43" spans="1:11" ht="12.75" customHeight="1" x14ac:dyDescent="0.25">
      <c r="A43" s="82"/>
      <c r="B43" s="133" t="s">
        <v>56</v>
      </c>
      <c r="C43" s="134" t="s">
        <v>54</v>
      </c>
      <c r="D43" s="135">
        <v>150</v>
      </c>
      <c r="E43" s="134" t="s">
        <v>57</v>
      </c>
      <c r="F43" s="136">
        <v>950</v>
      </c>
      <c r="G43" s="136">
        <f>(D43*F43)</f>
        <v>142500</v>
      </c>
    </row>
    <row r="44" spans="1:11" ht="12.75" customHeight="1" x14ac:dyDescent="0.25">
      <c r="A44" s="82"/>
      <c r="B44" s="133" t="s">
        <v>58</v>
      </c>
      <c r="C44" s="134" t="s">
        <v>26</v>
      </c>
      <c r="D44" s="135">
        <v>50</v>
      </c>
      <c r="E44" s="134" t="s">
        <v>35</v>
      </c>
      <c r="F44" s="136">
        <v>11000</v>
      </c>
      <c r="G44" s="136">
        <f>(D44*F44)</f>
        <v>550000</v>
      </c>
    </row>
    <row r="45" spans="1:11" ht="12.75" customHeight="1" x14ac:dyDescent="0.25">
      <c r="A45" s="82"/>
      <c r="B45" s="137" t="s">
        <v>59</v>
      </c>
      <c r="C45" s="138"/>
      <c r="D45" s="139"/>
      <c r="E45" s="138"/>
      <c r="F45" s="136"/>
      <c r="G45" s="136"/>
    </row>
    <row r="46" spans="1:11" ht="12.75" customHeight="1" x14ac:dyDescent="0.25">
      <c r="A46" s="82"/>
      <c r="B46" s="133" t="s">
        <v>60</v>
      </c>
      <c r="C46" s="134" t="s">
        <v>54</v>
      </c>
      <c r="D46" s="135">
        <v>10</v>
      </c>
      <c r="E46" s="134" t="s">
        <v>39</v>
      </c>
      <c r="F46" s="136">
        <v>360</v>
      </c>
      <c r="G46" s="136">
        <f>(D46*F46)</f>
        <v>3600</v>
      </c>
    </row>
    <row r="47" spans="1:11" ht="12.75" customHeight="1" x14ac:dyDescent="0.25">
      <c r="A47" s="82"/>
      <c r="B47" s="133" t="s">
        <v>61</v>
      </c>
      <c r="C47" s="134" t="s">
        <v>54</v>
      </c>
      <c r="D47" s="135">
        <v>100</v>
      </c>
      <c r="E47" s="134" t="s">
        <v>41</v>
      </c>
      <c r="F47" s="136">
        <v>600</v>
      </c>
      <c r="G47" s="136">
        <f>(D47*F47)</f>
        <v>60000</v>
      </c>
    </row>
    <row r="48" spans="1:11" ht="12.75" customHeight="1" x14ac:dyDescent="0.25">
      <c r="A48" s="82"/>
      <c r="B48" s="133" t="s">
        <v>62</v>
      </c>
      <c r="C48" s="134" t="s">
        <v>54</v>
      </c>
      <c r="D48" s="135">
        <v>369</v>
      </c>
      <c r="E48" s="134" t="s">
        <v>63</v>
      </c>
      <c r="F48" s="136">
        <v>450</v>
      </c>
      <c r="G48" s="136">
        <f>(D48*F48)</f>
        <v>166050</v>
      </c>
    </row>
    <row r="49" spans="1:7" ht="12.75" customHeight="1" x14ac:dyDescent="0.25">
      <c r="A49" s="82"/>
      <c r="B49" s="133" t="s">
        <v>64</v>
      </c>
      <c r="C49" s="134" t="s">
        <v>54</v>
      </c>
      <c r="D49" s="135">
        <v>200</v>
      </c>
      <c r="E49" s="134" t="s">
        <v>65</v>
      </c>
      <c r="F49" s="136">
        <v>650</v>
      </c>
      <c r="G49" s="136">
        <f>(D49*F49)</f>
        <v>130000</v>
      </c>
    </row>
    <row r="50" spans="1:7" ht="12.75" customHeight="1" x14ac:dyDescent="0.25">
      <c r="A50" s="82"/>
      <c r="B50" s="137" t="s">
        <v>66</v>
      </c>
      <c r="C50" s="138"/>
      <c r="D50" s="139"/>
      <c r="E50" s="138"/>
      <c r="F50" s="136"/>
      <c r="G50" s="136"/>
    </row>
    <row r="51" spans="1:7" ht="12.75" customHeight="1" x14ac:dyDescent="0.25">
      <c r="A51" s="82"/>
      <c r="B51" s="133" t="s">
        <v>67</v>
      </c>
      <c r="C51" s="134" t="s">
        <v>68</v>
      </c>
      <c r="D51" s="135">
        <v>6.2</v>
      </c>
      <c r="E51" s="134" t="s">
        <v>19</v>
      </c>
      <c r="F51" s="136">
        <v>19000</v>
      </c>
      <c r="G51" s="136">
        <f t="shared" ref="G51:G57" si="1">(D51*F51)</f>
        <v>117800</v>
      </c>
    </row>
    <row r="52" spans="1:7" ht="12.75" customHeight="1" x14ac:dyDescent="0.25">
      <c r="A52" s="82"/>
      <c r="B52" s="133" t="s">
        <v>69</v>
      </c>
      <c r="C52" s="134" t="s">
        <v>70</v>
      </c>
      <c r="D52" s="135">
        <v>1800</v>
      </c>
      <c r="E52" s="134" t="s">
        <v>19</v>
      </c>
      <c r="F52" s="136">
        <v>250</v>
      </c>
      <c r="G52" s="136">
        <f t="shared" si="1"/>
        <v>450000</v>
      </c>
    </row>
    <row r="53" spans="1:7" ht="12.75" customHeight="1" x14ac:dyDescent="0.25">
      <c r="A53" s="82"/>
      <c r="B53" s="133" t="s">
        <v>71</v>
      </c>
      <c r="C53" s="134" t="s">
        <v>72</v>
      </c>
      <c r="D53" s="135">
        <v>5</v>
      </c>
      <c r="E53" s="134" t="s">
        <v>19</v>
      </c>
      <c r="F53" s="136">
        <v>19000</v>
      </c>
      <c r="G53" s="136">
        <f t="shared" si="1"/>
        <v>95000</v>
      </c>
    </row>
    <row r="54" spans="1:7" ht="12.75" customHeight="1" x14ac:dyDescent="0.25">
      <c r="A54" s="82"/>
      <c r="B54" s="133" t="s">
        <v>73</v>
      </c>
      <c r="C54" s="134" t="s">
        <v>26</v>
      </c>
      <c r="D54" s="135">
        <v>100</v>
      </c>
      <c r="E54" s="134" t="s">
        <v>39</v>
      </c>
      <c r="F54" s="136">
        <v>2000</v>
      </c>
      <c r="G54" s="136">
        <f t="shared" si="1"/>
        <v>200000</v>
      </c>
    </row>
    <row r="55" spans="1:7" ht="12.75" customHeight="1" x14ac:dyDescent="0.25">
      <c r="A55" s="82"/>
      <c r="B55" s="133" t="s">
        <v>74</v>
      </c>
      <c r="C55" s="134" t="s">
        <v>75</v>
      </c>
      <c r="D55" s="135">
        <v>3</v>
      </c>
      <c r="E55" s="134" t="s">
        <v>41</v>
      </c>
      <c r="F55" s="136">
        <v>76000</v>
      </c>
      <c r="G55" s="136">
        <f t="shared" si="1"/>
        <v>228000</v>
      </c>
    </row>
    <row r="56" spans="1:7" ht="12.75" customHeight="1" x14ac:dyDescent="0.25">
      <c r="A56" s="82"/>
      <c r="B56" s="133" t="s">
        <v>76</v>
      </c>
      <c r="C56" s="134" t="s">
        <v>26</v>
      </c>
      <c r="D56" s="135">
        <v>3</v>
      </c>
      <c r="E56" s="134" t="s">
        <v>41</v>
      </c>
      <c r="F56" s="136">
        <v>75000</v>
      </c>
      <c r="G56" s="136">
        <f t="shared" si="1"/>
        <v>225000</v>
      </c>
    </row>
    <row r="57" spans="1:7" ht="12.75" customHeight="1" x14ac:dyDescent="0.25">
      <c r="A57" s="82"/>
      <c r="B57" s="133" t="s">
        <v>77</v>
      </c>
      <c r="C57" s="134" t="s">
        <v>26</v>
      </c>
      <c r="D57" s="135">
        <v>2</v>
      </c>
      <c r="E57" s="134"/>
      <c r="F57" s="136">
        <v>50000</v>
      </c>
      <c r="G57" s="136">
        <f t="shared" si="1"/>
        <v>100000</v>
      </c>
    </row>
    <row r="58" spans="1:7" ht="13.5" customHeight="1" x14ac:dyDescent="0.25">
      <c r="A58" s="5"/>
      <c r="B58" s="128" t="s">
        <v>78</v>
      </c>
      <c r="C58" s="129"/>
      <c r="D58" s="129"/>
      <c r="E58" s="129"/>
      <c r="F58" s="130"/>
      <c r="G58" s="131">
        <f>SUM(G42:G57)</f>
        <v>2617950</v>
      </c>
    </row>
    <row r="59" spans="1:7" ht="12" customHeight="1" x14ac:dyDescent="0.25">
      <c r="A59" s="2"/>
      <c r="B59" s="52"/>
      <c r="C59" s="53"/>
      <c r="D59" s="53"/>
      <c r="E59" s="63"/>
      <c r="F59" s="54"/>
      <c r="G59" s="54"/>
    </row>
    <row r="60" spans="1:7" ht="12" customHeight="1" x14ac:dyDescent="0.25">
      <c r="A60" s="5"/>
      <c r="B60" s="41" t="s">
        <v>79</v>
      </c>
      <c r="C60" s="42"/>
      <c r="D60" s="43"/>
      <c r="E60" s="43"/>
      <c r="F60" s="44"/>
      <c r="G60" s="44"/>
    </row>
    <row r="61" spans="1:7" ht="24" customHeight="1" x14ac:dyDescent="0.25">
      <c r="A61" s="5"/>
      <c r="B61" s="55" t="s">
        <v>80</v>
      </c>
      <c r="C61" s="56" t="s">
        <v>81</v>
      </c>
      <c r="D61" s="56" t="s">
        <v>82</v>
      </c>
      <c r="E61" s="55" t="s">
        <v>28</v>
      </c>
      <c r="F61" s="56" t="s">
        <v>29</v>
      </c>
      <c r="G61" s="55" t="s">
        <v>30</v>
      </c>
    </row>
    <row r="62" spans="1:7" ht="12.75" customHeight="1" x14ac:dyDescent="0.25">
      <c r="A62" s="26"/>
      <c r="B62" s="13"/>
      <c r="C62" s="61"/>
      <c r="D62" s="62"/>
      <c r="E62" s="34"/>
      <c r="F62" s="64"/>
      <c r="G62" s="136"/>
    </row>
    <row r="63" spans="1:7" ht="13.5" customHeight="1" x14ac:dyDescent="0.25">
      <c r="A63" s="5"/>
      <c r="B63" s="65" t="s">
        <v>83</v>
      </c>
      <c r="C63" s="66"/>
      <c r="D63" s="66"/>
      <c r="E63" s="66"/>
      <c r="F63" s="67"/>
      <c r="G63" s="68">
        <f>SUM(G62)</f>
        <v>0</v>
      </c>
    </row>
    <row r="64" spans="1:7" ht="12" customHeight="1" x14ac:dyDescent="0.25">
      <c r="A64" s="2"/>
      <c r="B64" s="85"/>
      <c r="C64" s="85"/>
      <c r="D64" s="85"/>
      <c r="E64" s="85"/>
      <c r="F64" s="86"/>
      <c r="G64" s="86"/>
    </row>
    <row r="65" spans="1:7" ht="12" customHeight="1" x14ac:dyDescent="0.25">
      <c r="A65" s="82"/>
      <c r="B65" s="87" t="s">
        <v>84</v>
      </c>
      <c r="C65" s="88"/>
      <c r="D65" s="88"/>
      <c r="E65" s="88"/>
      <c r="F65" s="88"/>
      <c r="G65" s="89">
        <f>G27+G37+G58+G63</f>
        <v>3339950</v>
      </c>
    </row>
    <row r="66" spans="1:7" ht="12" customHeight="1" x14ac:dyDescent="0.25">
      <c r="A66" s="82"/>
      <c r="B66" s="90" t="s">
        <v>85</v>
      </c>
      <c r="C66" s="70"/>
      <c r="D66" s="70"/>
      <c r="E66" s="70"/>
      <c r="F66" s="70"/>
      <c r="G66" s="91">
        <f>G65*0.05</f>
        <v>166997.5</v>
      </c>
    </row>
    <row r="67" spans="1:7" ht="12" customHeight="1" x14ac:dyDescent="0.25">
      <c r="A67" s="82"/>
      <c r="B67" s="92" t="s">
        <v>86</v>
      </c>
      <c r="C67" s="69"/>
      <c r="D67" s="69"/>
      <c r="E67" s="69"/>
      <c r="F67" s="69"/>
      <c r="G67" s="93">
        <f>G66+G65</f>
        <v>3506947.5</v>
      </c>
    </row>
    <row r="68" spans="1:7" ht="12" customHeight="1" x14ac:dyDescent="0.25">
      <c r="A68" s="82"/>
      <c r="B68" s="90" t="s">
        <v>87</v>
      </c>
      <c r="C68" s="70"/>
      <c r="D68" s="70"/>
      <c r="E68" s="70"/>
      <c r="F68" s="70"/>
      <c r="G68" s="91">
        <f>G12</f>
        <v>4800000</v>
      </c>
    </row>
    <row r="69" spans="1:7" ht="12" customHeight="1" x14ac:dyDescent="0.25">
      <c r="A69" s="82"/>
      <c r="B69" s="94" t="s">
        <v>88</v>
      </c>
      <c r="C69" s="95"/>
      <c r="D69" s="95"/>
      <c r="E69" s="95"/>
      <c r="F69" s="95"/>
      <c r="G69" s="96">
        <f>G68-G67</f>
        <v>1293052.5</v>
      </c>
    </row>
    <row r="70" spans="1:7" ht="12" customHeight="1" x14ac:dyDescent="0.25">
      <c r="A70" s="82"/>
      <c r="B70" s="83" t="s">
        <v>89</v>
      </c>
      <c r="C70" s="84"/>
      <c r="D70" s="84"/>
      <c r="E70" s="84"/>
      <c r="F70" s="84"/>
      <c r="G70" s="79"/>
    </row>
    <row r="71" spans="1:7" ht="12.75" customHeight="1" thickBot="1" x14ac:dyDescent="0.3">
      <c r="A71" s="82"/>
      <c r="B71" s="97"/>
      <c r="C71" s="84"/>
      <c r="D71" s="84"/>
      <c r="E71" s="84"/>
      <c r="F71" s="84"/>
      <c r="G71" s="79"/>
    </row>
    <row r="72" spans="1:7" ht="12" customHeight="1" x14ac:dyDescent="0.25">
      <c r="A72" s="82"/>
      <c r="B72" s="109" t="s">
        <v>90</v>
      </c>
      <c r="C72" s="110"/>
      <c r="D72" s="110"/>
      <c r="E72" s="110"/>
      <c r="F72" s="111"/>
      <c r="G72" s="79"/>
    </row>
    <row r="73" spans="1:7" ht="12" customHeight="1" x14ac:dyDescent="0.25">
      <c r="A73" s="82"/>
      <c r="B73" s="112" t="s">
        <v>91</v>
      </c>
      <c r="C73" s="81"/>
      <c r="D73" s="81"/>
      <c r="E73" s="81"/>
      <c r="F73" s="113"/>
      <c r="G73" s="79"/>
    </row>
    <row r="74" spans="1:7" ht="12" customHeight="1" x14ac:dyDescent="0.25">
      <c r="A74" s="82"/>
      <c r="B74" s="112" t="s">
        <v>92</v>
      </c>
      <c r="C74" s="81"/>
      <c r="D74" s="81"/>
      <c r="E74" s="81"/>
      <c r="F74" s="113"/>
      <c r="G74" s="79"/>
    </row>
    <row r="75" spans="1:7" ht="12" customHeight="1" x14ac:dyDescent="0.25">
      <c r="A75" s="82"/>
      <c r="B75" s="112" t="s">
        <v>93</v>
      </c>
      <c r="C75" s="81"/>
      <c r="D75" s="81"/>
      <c r="E75" s="81"/>
      <c r="F75" s="113"/>
      <c r="G75" s="79"/>
    </row>
    <row r="76" spans="1:7" ht="12" customHeight="1" x14ac:dyDescent="0.25">
      <c r="A76" s="82"/>
      <c r="B76" s="112" t="s">
        <v>94</v>
      </c>
      <c r="C76" s="81"/>
      <c r="D76" s="81"/>
      <c r="E76" s="81"/>
      <c r="F76" s="113"/>
      <c r="G76" s="79"/>
    </row>
    <row r="77" spans="1:7" ht="12" customHeight="1" x14ac:dyDescent="0.25">
      <c r="A77" s="82"/>
      <c r="B77" s="112" t="s">
        <v>95</v>
      </c>
      <c r="C77" s="81"/>
      <c r="D77" s="81"/>
      <c r="E77" s="81"/>
      <c r="F77" s="113"/>
      <c r="G77" s="79"/>
    </row>
    <row r="78" spans="1:7" ht="12.75" customHeight="1" thickBot="1" x14ac:dyDescent="0.3">
      <c r="A78" s="82"/>
      <c r="B78" s="114" t="s">
        <v>96</v>
      </c>
      <c r="C78" s="115"/>
      <c r="D78" s="115"/>
      <c r="E78" s="115"/>
      <c r="F78" s="116"/>
      <c r="G78" s="79"/>
    </row>
    <row r="79" spans="1:7" ht="12.75" customHeight="1" x14ac:dyDescent="0.25">
      <c r="A79" s="82"/>
      <c r="B79" s="107"/>
      <c r="C79" s="81"/>
      <c r="D79" s="81"/>
      <c r="E79" s="81"/>
      <c r="F79" s="81"/>
      <c r="G79" s="79"/>
    </row>
    <row r="80" spans="1:7" ht="15" customHeight="1" thickBot="1" x14ac:dyDescent="0.3">
      <c r="A80" s="82"/>
      <c r="B80" s="141" t="s">
        <v>97</v>
      </c>
      <c r="C80" s="142"/>
      <c r="D80" s="106"/>
      <c r="E80" s="72"/>
      <c r="F80" s="72"/>
      <c r="G80" s="79"/>
    </row>
    <row r="81" spans="1:7" ht="12" customHeight="1" x14ac:dyDescent="0.25">
      <c r="A81" s="82"/>
      <c r="B81" s="99" t="s">
        <v>80</v>
      </c>
      <c r="C81" s="73" t="s">
        <v>98</v>
      </c>
      <c r="D81" s="100" t="s">
        <v>99</v>
      </c>
      <c r="E81" s="72"/>
      <c r="F81" s="72"/>
      <c r="G81" s="79"/>
    </row>
    <row r="82" spans="1:7" ht="12" customHeight="1" x14ac:dyDescent="0.25">
      <c r="A82" s="82"/>
      <c r="B82" s="101" t="s">
        <v>100</v>
      </c>
      <c r="C82" s="74">
        <v>684000</v>
      </c>
      <c r="D82" s="102">
        <f>(C82/C88)</f>
        <v>0.2189322635099451</v>
      </c>
      <c r="E82" s="72"/>
      <c r="F82" s="72"/>
      <c r="G82" s="79"/>
    </row>
    <row r="83" spans="1:7" ht="12" customHeight="1" x14ac:dyDescent="0.25">
      <c r="A83" s="82"/>
      <c r="B83" s="101" t="s">
        <v>101</v>
      </c>
      <c r="C83" s="75">
        <v>0</v>
      </c>
      <c r="D83" s="102">
        <v>0</v>
      </c>
      <c r="E83" s="72"/>
      <c r="F83" s="72"/>
      <c r="G83" s="79"/>
    </row>
    <row r="84" spans="1:7" ht="12" customHeight="1" x14ac:dyDescent="0.25">
      <c r="A84" s="82"/>
      <c r="B84" s="101" t="s">
        <v>102</v>
      </c>
      <c r="C84" s="74">
        <v>0</v>
      </c>
      <c r="D84" s="102">
        <f>(C84/C88)</f>
        <v>0</v>
      </c>
      <c r="E84" s="72"/>
      <c r="F84" s="72"/>
      <c r="G84" s="79"/>
    </row>
    <row r="85" spans="1:7" ht="12" customHeight="1" x14ac:dyDescent="0.25">
      <c r="A85" s="82"/>
      <c r="B85" s="101" t="s">
        <v>50</v>
      </c>
      <c r="C85" s="74">
        <v>2377700</v>
      </c>
      <c r="D85" s="102">
        <f>(C85/C88)</f>
        <v>0.7610456768239714</v>
      </c>
      <c r="E85" s="72"/>
      <c r="F85" s="72"/>
      <c r="G85" s="79"/>
    </row>
    <row r="86" spans="1:7" ht="12" customHeight="1" x14ac:dyDescent="0.25">
      <c r="A86" s="82"/>
      <c r="B86" s="101" t="s">
        <v>103</v>
      </c>
      <c r="C86" s="76">
        <v>0</v>
      </c>
      <c r="D86" s="102">
        <f>(C86/C88)</f>
        <v>0</v>
      </c>
      <c r="E86" s="78"/>
      <c r="F86" s="78"/>
      <c r="G86" s="79"/>
    </row>
    <row r="87" spans="1:7" ht="12" customHeight="1" x14ac:dyDescent="0.25">
      <c r="A87" s="82"/>
      <c r="B87" s="101" t="s">
        <v>77</v>
      </c>
      <c r="C87" s="76">
        <v>62554</v>
      </c>
      <c r="D87" s="102">
        <f>(C87/C88)</f>
        <v>2.0022059666083489E-2</v>
      </c>
      <c r="E87" s="78"/>
      <c r="F87" s="78"/>
      <c r="G87" s="79"/>
    </row>
    <row r="88" spans="1:7" ht="12.75" customHeight="1" thickBot="1" x14ac:dyDescent="0.3">
      <c r="A88" s="82"/>
      <c r="B88" s="103" t="s">
        <v>104</v>
      </c>
      <c r="C88" s="104">
        <f>SUM(C82:C87)</f>
        <v>3124254</v>
      </c>
      <c r="D88" s="105">
        <f>SUM(D82:D87)</f>
        <v>1</v>
      </c>
      <c r="E88" s="78"/>
      <c r="F88" s="78"/>
      <c r="G88" s="79"/>
    </row>
    <row r="89" spans="1:7" ht="12" customHeight="1" x14ac:dyDescent="0.25">
      <c r="A89" s="82"/>
      <c r="B89" s="97"/>
      <c r="C89" s="84"/>
      <c r="D89" s="84"/>
      <c r="E89" s="84"/>
      <c r="F89" s="84"/>
      <c r="G89" s="79"/>
    </row>
    <row r="90" spans="1:7" ht="12.75" customHeight="1" x14ac:dyDescent="0.25">
      <c r="A90" s="82"/>
      <c r="B90" s="98"/>
      <c r="C90" s="84"/>
      <c r="D90" s="84"/>
      <c r="E90" s="84"/>
      <c r="F90" s="84"/>
      <c r="G90" s="79"/>
    </row>
    <row r="91" spans="1:7" ht="12" customHeight="1" thickBot="1" x14ac:dyDescent="0.3">
      <c r="A91" s="71"/>
      <c r="B91" s="118"/>
      <c r="C91" s="119" t="s">
        <v>105</v>
      </c>
      <c r="D91" s="120"/>
      <c r="E91" s="121"/>
      <c r="F91" s="77"/>
      <c r="G91" s="79"/>
    </row>
    <row r="92" spans="1:7" ht="12" customHeight="1" x14ac:dyDescent="0.25">
      <c r="A92" s="82"/>
      <c r="B92" s="122" t="s">
        <v>106</v>
      </c>
      <c r="C92" s="123">
        <v>800</v>
      </c>
      <c r="D92" s="123">
        <v>1200</v>
      </c>
      <c r="E92" s="124">
        <v>2500</v>
      </c>
      <c r="F92" s="117"/>
      <c r="G92" s="80"/>
    </row>
    <row r="93" spans="1:7" ht="12.75" customHeight="1" thickBot="1" x14ac:dyDescent="0.3">
      <c r="A93" s="82"/>
      <c r="B93" s="103" t="s">
        <v>107</v>
      </c>
      <c r="C93" s="104">
        <f>(G67/C92)</f>
        <v>4383.6843749999998</v>
      </c>
      <c r="D93" s="104">
        <f>(G67/D92)</f>
        <v>2922.4562500000002</v>
      </c>
      <c r="E93" s="125">
        <f>(G67/E92)</f>
        <v>1402.779</v>
      </c>
      <c r="F93" s="117"/>
      <c r="G93" s="80"/>
    </row>
    <row r="94" spans="1:7" ht="15.6" customHeight="1" x14ac:dyDescent="0.25">
      <c r="A94" s="82"/>
      <c r="B94" s="108" t="s">
        <v>108</v>
      </c>
      <c r="C94" s="81"/>
      <c r="D94" s="81"/>
      <c r="E94" s="81"/>
      <c r="F94" s="81"/>
      <c r="G94" s="8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4"/>
  <sheetViews>
    <sheetView tabSelected="1" zoomScale="110" zoomScaleNormal="110" workbookViewId="0">
      <selection activeCell="I97" sqref="I97"/>
    </sheetView>
  </sheetViews>
  <sheetFormatPr baseColWidth="10" defaultColWidth="10.7109375" defaultRowHeight="15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1200</v>
      </c>
    </row>
    <row r="10" spans="1:7" ht="28.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4000</v>
      </c>
    </row>
    <row r="12" spans="1:7" ht="21.7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4800000</v>
      </c>
    </row>
    <row r="13" spans="1:7" ht="18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44727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109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5</v>
      </c>
      <c r="E21" s="13" t="s">
        <v>33</v>
      </c>
      <c r="F21" s="19">
        <v>26000</v>
      </c>
      <c r="G21" s="19">
        <f>(D21*F21)</f>
        <v>130000</v>
      </c>
    </row>
    <row r="22" spans="1:7" ht="18.75" customHeight="1" x14ac:dyDescent="0.25">
      <c r="A22" s="26"/>
      <c r="B22" s="13" t="s">
        <v>34</v>
      </c>
      <c r="C22" s="34" t="s">
        <v>32</v>
      </c>
      <c r="D22" s="35">
        <v>5</v>
      </c>
      <c r="E22" s="13" t="s">
        <v>35</v>
      </c>
      <c r="F22" s="19">
        <v>26000</v>
      </c>
      <c r="G22" s="19">
        <f>(D22*F22)</f>
        <v>130000</v>
      </c>
    </row>
    <row r="23" spans="1:7" ht="19.5" customHeight="1" x14ac:dyDescent="0.25">
      <c r="A23" s="26"/>
      <c r="B23" s="13" t="s">
        <v>36</v>
      </c>
      <c r="C23" s="34" t="s">
        <v>32</v>
      </c>
      <c r="D23" s="35">
        <v>15</v>
      </c>
      <c r="E23" s="13" t="s">
        <v>37</v>
      </c>
      <c r="F23" s="19">
        <v>26000</v>
      </c>
      <c r="G23" s="19">
        <f>(D23*F23)</f>
        <v>390000</v>
      </c>
    </row>
    <row r="24" spans="1:7" ht="20.25" customHeight="1" x14ac:dyDescent="0.25">
      <c r="A24" s="26"/>
      <c r="B24" s="13" t="s">
        <v>38</v>
      </c>
      <c r="C24" s="34" t="s">
        <v>32</v>
      </c>
      <c r="D24" s="35">
        <v>5</v>
      </c>
      <c r="E24" s="13" t="s">
        <v>39</v>
      </c>
      <c r="F24" s="19">
        <v>26000</v>
      </c>
      <c r="G24" s="19">
        <f>(D24*F24)</f>
        <v>130000</v>
      </c>
    </row>
    <row r="25" spans="1:7" ht="17.25" customHeight="1" x14ac:dyDescent="0.25">
      <c r="A25" s="26"/>
      <c r="B25" s="13" t="s">
        <v>40</v>
      </c>
      <c r="C25" s="34" t="s">
        <v>32</v>
      </c>
      <c r="D25" s="35">
        <v>5</v>
      </c>
      <c r="E25" s="13" t="s">
        <v>41</v>
      </c>
      <c r="F25" s="19">
        <v>26000</v>
      </c>
      <c r="G25" s="19">
        <f>(D25*F25)</f>
        <v>130000</v>
      </c>
    </row>
    <row r="26" spans="1:7" ht="15.75" customHeight="1" x14ac:dyDescent="0.25">
      <c r="A26" s="26"/>
      <c r="B26" s="13" t="s">
        <v>42</v>
      </c>
      <c r="C26" s="34" t="s">
        <v>32</v>
      </c>
      <c r="D26" s="35">
        <v>3</v>
      </c>
      <c r="E26" s="13" t="s">
        <v>39</v>
      </c>
      <c r="F26" s="19">
        <v>26000</v>
      </c>
      <c r="G26" s="19">
        <f t="shared" ref="G26" si="0">(D26*F26)</f>
        <v>78000</v>
      </c>
    </row>
    <row r="27" spans="1:7" ht="12.75" customHeight="1" x14ac:dyDescent="0.25">
      <c r="A27" s="26"/>
      <c r="B27" s="36" t="s">
        <v>43</v>
      </c>
      <c r="C27" s="37"/>
      <c r="D27" s="37"/>
      <c r="E27" s="37"/>
      <c r="F27" s="38"/>
      <c r="G27" s="39">
        <f>SUM(G21:G26)</f>
        <v>988000</v>
      </c>
    </row>
    <row r="28" spans="1:7" ht="12" customHeight="1" x14ac:dyDescent="0.25">
      <c r="A28" s="2"/>
      <c r="B28" s="27"/>
      <c r="C28" s="29"/>
      <c r="D28" s="29"/>
      <c r="E28" s="29"/>
      <c r="F28" s="40"/>
      <c r="G28" s="40"/>
    </row>
    <row r="29" spans="1:7" ht="12" customHeight="1" x14ac:dyDescent="0.25">
      <c r="A29" s="5"/>
      <c r="B29" s="41" t="s">
        <v>44</v>
      </c>
      <c r="C29" s="42"/>
      <c r="D29" s="43"/>
      <c r="E29" s="43"/>
      <c r="F29" s="44"/>
      <c r="G29" s="44"/>
    </row>
    <row r="30" spans="1:7" ht="24" customHeight="1" x14ac:dyDescent="0.25">
      <c r="A30" s="5"/>
      <c r="B30" s="45" t="s">
        <v>25</v>
      </c>
      <c r="C30" s="46" t="s">
        <v>26</v>
      </c>
      <c r="D30" s="46" t="s">
        <v>27</v>
      </c>
      <c r="E30" s="45" t="s">
        <v>28</v>
      </c>
      <c r="F30" s="46" t="s">
        <v>29</v>
      </c>
      <c r="G30" s="45" t="s">
        <v>30</v>
      </c>
    </row>
    <row r="31" spans="1:7" ht="12" customHeight="1" x14ac:dyDescent="0.25">
      <c r="A31" s="5"/>
      <c r="B31" s="47"/>
      <c r="C31" s="48" t="s">
        <v>45</v>
      </c>
      <c r="D31" s="48"/>
      <c r="E31" s="48"/>
      <c r="F31" s="47"/>
      <c r="G31" s="47"/>
    </row>
    <row r="32" spans="1:7" ht="12" customHeight="1" x14ac:dyDescent="0.25">
      <c r="A32" s="5"/>
      <c r="B32" s="49" t="s">
        <v>46</v>
      </c>
      <c r="C32" s="50"/>
      <c r="D32" s="50"/>
      <c r="E32" s="50"/>
      <c r="F32" s="51"/>
      <c r="G32" s="51"/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47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5" t="s">
        <v>25</v>
      </c>
      <c r="C35" s="55" t="s">
        <v>26</v>
      </c>
      <c r="D35" s="55" t="s">
        <v>27</v>
      </c>
      <c r="E35" s="55" t="s">
        <v>28</v>
      </c>
      <c r="F35" s="56" t="s">
        <v>29</v>
      </c>
      <c r="G35" s="55" t="s">
        <v>30</v>
      </c>
    </row>
    <row r="36" spans="1:11" ht="12.75" customHeight="1" x14ac:dyDescent="0.25">
      <c r="A36" s="26"/>
      <c r="B36" s="13"/>
      <c r="C36" s="34"/>
      <c r="D36" s="35"/>
      <c r="E36" s="16"/>
      <c r="F36" s="19"/>
      <c r="G36" s="19"/>
    </row>
    <row r="37" spans="1:11" ht="12.75" customHeight="1" x14ac:dyDescent="0.25">
      <c r="A37" s="5"/>
      <c r="B37" s="57" t="s">
        <v>48</v>
      </c>
      <c r="C37" s="58"/>
      <c r="D37" s="58"/>
      <c r="E37" s="58"/>
      <c r="F37" s="59"/>
      <c r="G37" s="60">
        <f>SUM(G36:G36)</f>
        <v>0</v>
      </c>
    </row>
    <row r="38" spans="1:11" ht="12" customHeight="1" x14ac:dyDescent="0.25">
      <c r="A38" s="2"/>
      <c r="B38" s="52"/>
      <c r="C38" s="53"/>
      <c r="D38" s="53"/>
      <c r="E38" s="53"/>
      <c r="F38" s="54"/>
      <c r="G38" s="54"/>
    </row>
    <row r="39" spans="1:11" ht="12" customHeight="1" x14ac:dyDescent="0.25">
      <c r="A39" s="5"/>
      <c r="B39" s="41" t="s">
        <v>49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127" t="s">
        <v>50</v>
      </c>
      <c r="C40" s="127" t="s">
        <v>51</v>
      </c>
      <c r="D40" s="127" t="s">
        <v>52</v>
      </c>
      <c r="E40" s="127" t="s">
        <v>28</v>
      </c>
      <c r="F40" s="127" t="s">
        <v>29</v>
      </c>
      <c r="G40" s="127" t="s">
        <v>30</v>
      </c>
      <c r="K40" s="126"/>
    </row>
    <row r="41" spans="1:11" ht="12.75" customHeight="1" x14ac:dyDescent="0.25">
      <c r="A41" s="82"/>
      <c r="B41" s="140"/>
      <c r="C41" s="132"/>
      <c r="D41" s="132"/>
      <c r="E41" s="132"/>
      <c r="F41" s="132"/>
      <c r="G41" s="132"/>
      <c r="K41" s="126"/>
    </row>
    <row r="42" spans="1:11" ht="12.75" customHeight="1" x14ac:dyDescent="0.25">
      <c r="A42" s="82"/>
      <c r="B42" s="133" t="s">
        <v>53</v>
      </c>
      <c r="C42" s="134" t="s">
        <v>54</v>
      </c>
      <c r="D42" s="135">
        <v>250</v>
      </c>
      <c r="E42" s="134" t="s">
        <v>55</v>
      </c>
      <c r="F42" s="136">
        <f>'Apicultura '!F42*'Al 22.06.22'!$I$42</f>
        <v>627</v>
      </c>
      <c r="G42" s="136">
        <f>(D42*F42)</f>
        <v>156750</v>
      </c>
      <c r="I42" s="1">
        <v>1.0449999999999999</v>
      </c>
    </row>
    <row r="43" spans="1:11" ht="12.75" customHeight="1" x14ac:dyDescent="0.25">
      <c r="A43" s="82"/>
      <c r="B43" s="133" t="s">
        <v>56</v>
      </c>
      <c r="C43" s="134" t="s">
        <v>54</v>
      </c>
      <c r="D43" s="135">
        <v>150</v>
      </c>
      <c r="E43" s="134" t="s">
        <v>57</v>
      </c>
      <c r="F43" s="136">
        <f>'Apicultura '!F43*'Al 22.06.22'!$I$42</f>
        <v>992.74999999999989</v>
      </c>
      <c r="G43" s="136">
        <f>(D43*F43)</f>
        <v>148912.49999999997</v>
      </c>
    </row>
    <row r="44" spans="1:11" ht="12.75" customHeight="1" x14ac:dyDescent="0.25">
      <c r="A44" s="82"/>
      <c r="B44" s="133" t="s">
        <v>58</v>
      </c>
      <c r="C44" s="134" t="s">
        <v>26</v>
      </c>
      <c r="D44" s="135">
        <v>50</v>
      </c>
      <c r="E44" s="134" t="s">
        <v>35</v>
      </c>
      <c r="F44" s="136">
        <f>'Apicultura '!F44*'Al 22.06.22'!$I$42</f>
        <v>11495</v>
      </c>
      <c r="G44" s="136">
        <f>(D44*F44)</f>
        <v>574750</v>
      </c>
    </row>
    <row r="45" spans="1:11" ht="12.75" customHeight="1" x14ac:dyDescent="0.25">
      <c r="A45" s="82"/>
      <c r="B45" s="137" t="s">
        <v>59</v>
      </c>
      <c r="C45" s="138"/>
      <c r="D45" s="139"/>
      <c r="E45" s="138"/>
      <c r="F45" s="136">
        <f>'Apicultura '!F45*'Al 22.06.22'!$I$42</f>
        <v>0</v>
      </c>
      <c r="G45" s="136"/>
    </row>
    <row r="46" spans="1:11" ht="12.75" customHeight="1" x14ac:dyDescent="0.25">
      <c r="A46" s="82"/>
      <c r="B46" s="133" t="s">
        <v>60</v>
      </c>
      <c r="C46" s="134" t="s">
        <v>54</v>
      </c>
      <c r="D46" s="135">
        <v>10</v>
      </c>
      <c r="E46" s="134" t="s">
        <v>39</v>
      </c>
      <c r="F46" s="136">
        <f>'Apicultura '!F46*'Al 22.06.22'!$I$42</f>
        <v>376.2</v>
      </c>
      <c r="G46" s="136">
        <f>(D46*F46)</f>
        <v>3762</v>
      </c>
    </row>
    <row r="47" spans="1:11" ht="12.75" customHeight="1" x14ac:dyDescent="0.25">
      <c r="A47" s="82"/>
      <c r="B47" s="133" t="s">
        <v>61</v>
      </c>
      <c r="C47" s="134" t="s">
        <v>54</v>
      </c>
      <c r="D47" s="135">
        <v>100</v>
      </c>
      <c r="E47" s="134" t="s">
        <v>41</v>
      </c>
      <c r="F47" s="136">
        <f>'Apicultura '!F47*'Al 22.06.22'!$I$42</f>
        <v>627</v>
      </c>
      <c r="G47" s="136">
        <f>(D47*F47)</f>
        <v>62700</v>
      </c>
    </row>
    <row r="48" spans="1:11" ht="12.75" customHeight="1" x14ac:dyDescent="0.25">
      <c r="A48" s="82"/>
      <c r="B48" s="133" t="s">
        <v>62</v>
      </c>
      <c r="C48" s="134" t="s">
        <v>54</v>
      </c>
      <c r="D48" s="135">
        <v>369</v>
      </c>
      <c r="E48" s="134" t="s">
        <v>63</v>
      </c>
      <c r="F48" s="136">
        <f>'Apicultura '!F48*'Al 22.06.22'!$I$42</f>
        <v>470.24999999999994</v>
      </c>
      <c r="G48" s="136">
        <f>(D48*F48)</f>
        <v>173522.24999999997</v>
      </c>
    </row>
    <row r="49" spans="1:7" ht="12.75" customHeight="1" x14ac:dyDescent="0.25">
      <c r="A49" s="82"/>
      <c r="B49" s="133" t="s">
        <v>64</v>
      </c>
      <c r="C49" s="134" t="s">
        <v>54</v>
      </c>
      <c r="D49" s="135">
        <v>200</v>
      </c>
      <c r="E49" s="134" t="s">
        <v>65</v>
      </c>
      <c r="F49" s="136">
        <f>'Apicultura '!F49*'Al 22.06.22'!$I$42</f>
        <v>679.25</v>
      </c>
      <c r="G49" s="136">
        <f>(D49*F49)</f>
        <v>135850</v>
      </c>
    </row>
    <row r="50" spans="1:7" ht="12.75" customHeight="1" x14ac:dyDescent="0.25">
      <c r="A50" s="82"/>
      <c r="B50" s="137" t="s">
        <v>66</v>
      </c>
      <c r="C50" s="138"/>
      <c r="D50" s="139"/>
      <c r="E50" s="138"/>
      <c r="F50" s="136">
        <f>'Apicultura '!F50*'Al 22.06.22'!$I$42</f>
        <v>0</v>
      </c>
      <c r="G50" s="136"/>
    </row>
    <row r="51" spans="1:7" ht="12.75" customHeight="1" x14ac:dyDescent="0.25">
      <c r="A51" s="82"/>
      <c r="B51" s="133" t="s">
        <v>67</v>
      </c>
      <c r="C51" s="134" t="s">
        <v>68</v>
      </c>
      <c r="D51" s="135">
        <v>6.2</v>
      </c>
      <c r="E51" s="134" t="s">
        <v>19</v>
      </c>
      <c r="F51" s="136">
        <f>'Apicultura '!F51*'Al 22.06.22'!$I$42</f>
        <v>19855</v>
      </c>
      <c r="G51" s="136">
        <f t="shared" ref="G51:G57" si="1">(D51*F51)</f>
        <v>123101</v>
      </c>
    </row>
    <row r="52" spans="1:7" ht="12.75" customHeight="1" x14ac:dyDescent="0.25">
      <c r="A52" s="82"/>
      <c r="B52" s="133" t="s">
        <v>69</v>
      </c>
      <c r="C52" s="134" t="s">
        <v>70</v>
      </c>
      <c r="D52" s="135">
        <v>1800</v>
      </c>
      <c r="E52" s="134" t="s">
        <v>19</v>
      </c>
      <c r="F52" s="136">
        <f>'Apicultura '!F52*'Al 22.06.22'!$I$42</f>
        <v>261.25</v>
      </c>
      <c r="G52" s="136">
        <f t="shared" si="1"/>
        <v>470250</v>
      </c>
    </row>
    <row r="53" spans="1:7" ht="12.75" customHeight="1" x14ac:dyDescent="0.25">
      <c r="A53" s="82"/>
      <c r="B53" s="133" t="s">
        <v>71</v>
      </c>
      <c r="C53" s="134" t="s">
        <v>72</v>
      </c>
      <c r="D53" s="135">
        <v>5</v>
      </c>
      <c r="E53" s="134" t="s">
        <v>19</v>
      </c>
      <c r="F53" s="136">
        <f>'Apicultura '!F53*'Al 22.06.22'!$I$42</f>
        <v>19855</v>
      </c>
      <c r="G53" s="136">
        <f t="shared" si="1"/>
        <v>99275</v>
      </c>
    </row>
    <row r="54" spans="1:7" ht="12.75" customHeight="1" x14ac:dyDescent="0.25">
      <c r="A54" s="82"/>
      <c r="B54" s="133" t="s">
        <v>73</v>
      </c>
      <c r="C54" s="134" t="s">
        <v>26</v>
      </c>
      <c r="D54" s="135">
        <v>100</v>
      </c>
      <c r="E54" s="134" t="s">
        <v>39</v>
      </c>
      <c r="F54" s="136">
        <f>'Apicultura '!F54*'Al 22.06.22'!$I$42</f>
        <v>2090</v>
      </c>
      <c r="G54" s="136">
        <f t="shared" si="1"/>
        <v>209000</v>
      </c>
    </row>
    <row r="55" spans="1:7" ht="12.75" customHeight="1" x14ac:dyDescent="0.25">
      <c r="A55" s="82"/>
      <c r="B55" s="133" t="s">
        <v>74</v>
      </c>
      <c r="C55" s="134" t="s">
        <v>75</v>
      </c>
      <c r="D55" s="135">
        <v>3</v>
      </c>
      <c r="E55" s="134" t="s">
        <v>41</v>
      </c>
      <c r="F55" s="136">
        <f>'Apicultura '!F55*'Al 22.06.22'!$I$42</f>
        <v>79420</v>
      </c>
      <c r="G55" s="136">
        <f t="shared" si="1"/>
        <v>238260</v>
      </c>
    </row>
    <row r="56" spans="1:7" ht="12.75" customHeight="1" x14ac:dyDescent="0.25">
      <c r="A56" s="82"/>
      <c r="B56" s="133" t="s">
        <v>76</v>
      </c>
      <c r="C56" s="134" t="s">
        <v>26</v>
      </c>
      <c r="D56" s="135">
        <v>3</v>
      </c>
      <c r="E56" s="134" t="s">
        <v>41</v>
      </c>
      <c r="F56" s="136">
        <f>'Apicultura '!F56*'Al 22.06.22'!$I$42</f>
        <v>78375</v>
      </c>
      <c r="G56" s="136">
        <f t="shared" si="1"/>
        <v>235125</v>
      </c>
    </row>
    <row r="57" spans="1:7" ht="12.75" customHeight="1" x14ac:dyDescent="0.25">
      <c r="A57" s="82"/>
      <c r="B57" s="133" t="s">
        <v>77</v>
      </c>
      <c r="C57" s="134" t="s">
        <v>26</v>
      </c>
      <c r="D57" s="135">
        <v>2</v>
      </c>
      <c r="E57" s="134"/>
      <c r="F57" s="136">
        <f>'Apicultura '!F57*'Al 22.06.22'!$I$42</f>
        <v>52250</v>
      </c>
      <c r="G57" s="136">
        <f t="shared" si="1"/>
        <v>104500</v>
      </c>
    </row>
    <row r="58" spans="1:7" ht="13.5" customHeight="1" x14ac:dyDescent="0.25">
      <c r="A58" s="5"/>
      <c r="B58" s="128" t="s">
        <v>78</v>
      </c>
      <c r="C58" s="129"/>
      <c r="D58" s="129"/>
      <c r="E58" s="129"/>
      <c r="F58" s="130"/>
      <c r="G58" s="131">
        <f>SUM(G42:G57)</f>
        <v>2735757.75</v>
      </c>
    </row>
    <row r="59" spans="1:7" ht="12" customHeight="1" x14ac:dyDescent="0.25">
      <c r="A59" s="2"/>
      <c r="B59" s="52"/>
      <c r="C59" s="53"/>
      <c r="D59" s="53"/>
      <c r="E59" s="63"/>
      <c r="F59" s="54"/>
      <c r="G59" s="54"/>
    </row>
    <row r="60" spans="1:7" ht="12" customHeight="1" x14ac:dyDescent="0.25">
      <c r="A60" s="5"/>
      <c r="B60" s="41" t="s">
        <v>79</v>
      </c>
      <c r="C60" s="42"/>
      <c r="D60" s="43"/>
      <c r="E60" s="43"/>
      <c r="F60" s="44"/>
      <c r="G60" s="44"/>
    </row>
    <row r="61" spans="1:7" ht="24" customHeight="1" x14ac:dyDescent="0.25">
      <c r="A61" s="5"/>
      <c r="B61" s="55" t="s">
        <v>80</v>
      </c>
      <c r="C61" s="56" t="s">
        <v>81</v>
      </c>
      <c r="D61" s="56" t="s">
        <v>82</v>
      </c>
      <c r="E61" s="55" t="s">
        <v>28</v>
      </c>
      <c r="F61" s="56" t="s">
        <v>29</v>
      </c>
      <c r="G61" s="55" t="s">
        <v>30</v>
      </c>
    </row>
    <row r="62" spans="1:7" ht="12.75" customHeight="1" x14ac:dyDescent="0.25">
      <c r="A62" s="26"/>
      <c r="B62" s="13"/>
      <c r="C62" s="61"/>
      <c r="D62" s="62"/>
      <c r="E62" s="34"/>
      <c r="F62" s="64"/>
      <c r="G62" s="136"/>
    </row>
    <row r="63" spans="1:7" ht="13.5" customHeight="1" x14ac:dyDescent="0.25">
      <c r="A63" s="5"/>
      <c r="B63" s="65" t="s">
        <v>83</v>
      </c>
      <c r="C63" s="66"/>
      <c r="D63" s="66"/>
      <c r="E63" s="66"/>
      <c r="F63" s="67"/>
      <c r="G63" s="68">
        <f>SUM(G62)</f>
        <v>0</v>
      </c>
    </row>
    <row r="64" spans="1:7" ht="12" customHeight="1" x14ac:dyDescent="0.25">
      <c r="A64" s="2"/>
      <c r="B64" s="85"/>
      <c r="C64" s="85"/>
      <c r="D64" s="85"/>
      <c r="E64" s="85"/>
      <c r="F64" s="86"/>
      <c r="G64" s="86"/>
    </row>
    <row r="65" spans="1:7" ht="12" customHeight="1" x14ac:dyDescent="0.25">
      <c r="A65" s="82"/>
      <c r="B65" s="87" t="s">
        <v>84</v>
      </c>
      <c r="C65" s="88"/>
      <c r="D65" s="88"/>
      <c r="E65" s="88"/>
      <c r="F65" s="88"/>
      <c r="G65" s="89">
        <f>G27+G37+G58+G63</f>
        <v>3723757.75</v>
      </c>
    </row>
    <row r="66" spans="1:7" ht="12" customHeight="1" x14ac:dyDescent="0.25">
      <c r="A66" s="82"/>
      <c r="B66" s="90" t="s">
        <v>85</v>
      </c>
      <c r="C66" s="70"/>
      <c r="D66" s="70"/>
      <c r="E66" s="70"/>
      <c r="F66" s="70"/>
      <c r="G66" s="91">
        <f>G65*0.05</f>
        <v>186187.88750000001</v>
      </c>
    </row>
    <row r="67" spans="1:7" ht="12" customHeight="1" x14ac:dyDescent="0.25">
      <c r="A67" s="82"/>
      <c r="B67" s="92" t="s">
        <v>86</v>
      </c>
      <c r="C67" s="69"/>
      <c r="D67" s="69"/>
      <c r="E67" s="69"/>
      <c r="F67" s="69"/>
      <c r="G67" s="93">
        <f>G66+G65</f>
        <v>3909945.6375000002</v>
      </c>
    </row>
    <row r="68" spans="1:7" ht="12" customHeight="1" x14ac:dyDescent="0.25">
      <c r="A68" s="82"/>
      <c r="B68" s="90" t="s">
        <v>87</v>
      </c>
      <c r="C68" s="70"/>
      <c r="D68" s="70"/>
      <c r="E68" s="70"/>
      <c r="F68" s="70"/>
      <c r="G68" s="91">
        <f>G12</f>
        <v>4800000</v>
      </c>
    </row>
    <row r="69" spans="1:7" ht="12" customHeight="1" x14ac:dyDescent="0.25">
      <c r="A69" s="82"/>
      <c r="B69" s="94" t="s">
        <v>88</v>
      </c>
      <c r="C69" s="95"/>
      <c r="D69" s="95"/>
      <c r="E69" s="95"/>
      <c r="F69" s="95"/>
      <c r="G69" s="96">
        <f>G68-G67</f>
        <v>890054.36249999981</v>
      </c>
    </row>
    <row r="70" spans="1:7" ht="12" customHeight="1" x14ac:dyDescent="0.25">
      <c r="A70" s="82"/>
      <c r="B70" s="83" t="s">
        <v>89</v>
      </c>
      <c r="C70" s="84"/>
      <c r="D70" s="84"/>
      <c r="E70" s="84"/>
      <c r="F70" s="84"/>
      <c r="G70" s="79"/>
    </row>
    <row r="71" spans="1:7" ht="12.75" customHeight="1" x14ac:dyDescent="0.25">
      <c r="A71" s="82"/>
      <c r="B71" s="97"/>
      <c r="C71" s="84"/>
      <c r="D71" s="84"/>
      <c r="E71" s="84"/>
      <c r="F71" s="84"/>
      <c r="G71" s="79"/>
    </row>
    <row r="72" spans="1:7" ht="12" customHeight="1" x14ac:dyDescent="0.25">
      <c r="A72" s="82"/>
      <c r="B72" s="109" t="s">
        <v>90</v>
      </c>
      <c r="C72" s="110"/>
      <c r="D72" s="110"/>
      <c r="E72" s="110"/>
      <c r="F72" s="111"/>
      <c r="G72" s="79"/>
    </row>
    <row r="73" spans="1:7" ht="12" customHeight="1" x14ac:dyDescent="0.25">
      <c r="A73" s="82"/>
      <c r="B73" s="112" t="s">
        <v>91</v>
      </c>
      <c r="C73" s="81"/>
      <c r="D73" s="81"/>
      <c r="E73" s="81"/>
      <c r="F73" s="113"/>
      <c r="G73" s="79"/>
    </row>
    <row r="74" spans="1:7" ht="12" customHeight="1" x14ac:dyDescent="0.25">
      <c r="A74" s="82"/>
      <c r="B74" s="112" t="s">
        <v>92</v>
      </c>
      <c r="C74" s="81"/>
      <c r="D74" s="81"/>
      <c r="E74" s="81"/>
      <c r="F74" s="113"/>
      <c r="G74" s="79"/>
    </row>
    <row r="75" spans="1:7" ht="12" customHeight="1" x14ac:dyDescent="0.25">
      <c r="A75" s="82"/>
      <c r="B75" s="112" t="s">
        <v>93</v>
      </c>
      <c r="C75" s="81"/>
      <c r="D75" s="81"/>
      <c r="E75" s="81"/>
      <c r="F75" s="113"/>
      <c r="G75" s="79"/>
    </row>
    <row r="76" spans="1:7" ht="12" customHeight="1" x14ac:dyDescent="0.25">
      <c r="A76" s="82"/>
      <c r="B76" s="112" t="s">
        <v>94</v>
      </c>
      <c r="C76" s="81"/>
      <c r="D76" s="81"/>
      <c r="E76" s="81"/>
      <c r="F76" s="113"/>
      <c r="G76" s="79"/>
    </row>
    <row r="77" spans="1:7" ht="12" customHeight="1" x14ac:dyDescent="0.25">
      <c r="A77" s="82"/>
      <c r="B77" s="112" t="s">
        <v>95</v>
      </c>
      <c r="C77" s="81"/>
      <c r="D77" s="81"/>
      <c r="E77" s="81"/>
      <c r="F77" s="113"/>
      <c r="G77" s="79"/>
    </row>
    <row r="78" spans="1:7" ht="12.75" customHeight="1" x14ac:dyDescent="0.25">
      <c r="A78" s="82"/>
      <c r="B78" s="114" t="s">
        <v>96</v>
      </c>
      <c r="C78" s="115"/>
      <c r="D78" s="115"/>
      <c r="E78" s="115"/>
      <c r="F78" s="116"/>
      <c r="G78" s="79"/>
    </row>
    <row r="79" spans="1:7" ht="12.75" customHeight="1" x14ac:dyDescent="0.25">
      <c r="A79" s="82"/>
      <c r="B79" s="107"/>
      <c r="C79" s="81"/>
      <c r="D79" s="81"/>
      <c r="E79" s="81"/>
      <c r="F79" s="81"/>
      <c r="G79" s="79"/>
    </row>
    <row r="80" spans="1:7" ht="15" customHeight="1" x14ac:dyDescent="0.25">
      <c r="A80" s="82"/>
      <c r="B80" s="141" t="s">
        <v>97</v>
      </c>
      <c r="C80" s="142"/>
      <c r="D80" s="106"/>
      <c r="E80" s="72"/>
      <c r="F80" s="72"/>
      <c r="G80" s="79"/>
    </row>
    <row r="81" spans="1:7" ht="12" customHeight="1" x14ac:dyDescent="0.25">
      <c r="A81" s="82"/>
      <c r="B81" s="99" t="s">
        <v>80</v>
      </c>
      <c r="C81" s="73" t="s">
        <v>98</v>
      </c>
      <c r="D81" s="100" t="s">
        <v>99</v>
      </c>
      <c r="E81" s="72"/>
      <c r="F81" s="72"/>
      <c r="G81" s="79"/>
    </row>
    <row r="82" spans="1:7" ht="12" customHeight="1" x14ac:dyDescent="0.25">
      <c r="A82" s="82"/>
      <c r="B82" s="101" t="s">
        <v>100</v>
      </c>
      <c r="C82" s="74">
        <v>684000</v>
      </c>
      <c r="D82" s="102">
        <f>(C82/C88)</f>
        <v>0.2189322635099451</v>
      </c>
      <c r="E82" s="72"/>
      <c r="F82" s="72"/>
      <c r="G82" s="79"/>
    </row>
    <row r="83" spans="1:7" ht="12" customHeight="1" x14ac:dyDescent="0.25">
      <c r="A83" s="82"/>
      <c r="B83" s="101" t="s">
        <v>101</v>
      </c>
      <c r="C83" s="75">
        <v>0</v>
      </c>
      <c r="D83" s="102">
        <v>0</v>
      </c>
      <c r="E83" s="72"/>
      <c r="F83" s="72"/>
      <c r="G83" s="79"/>
    </row>
    <row r="84" spans="1:7" ht="12" customHeight="1" x14ac:dyDescent="0.25">
      <c r="A84" s="82"/>
      <c r="B84" s="101" t="s">
        <v>102</v>
      </c>
      <c r="C84" s="74">
        <v>0</v>
      </c>
      <c r="D84" s="102">
        <f>(C84/C88)</f>
        <v>0</v>
      </c>
      <c r="E84" s="72"/>
      <c r="F84" s="72"/>
      <c r="G84" s="79"/>
    </row>
    <row r="85" spans="1:7" ht="12" customHeight="1" x14ac:dyDescent="0.25">
      <c r="A85" s="82"/>
      <c r="B85" s="101" t="s">
        <v>50</v>
      </c>
      <c r="C85" s="74">
        <v>2377700</v>
      </c>
      <c r="D85" s="102">
        <f>(C85/C88)</f>
        <v>0.7610456768239714</v>
      </c>
      <c r="E85" s="72"/>
      <c r="F85" s="72"/>
      <c r="G85" s="79"/>
    </row>
    <row r="86" spans="1:7" ht="12" customHeight="1" x14ac:dyDescent="0.25">
      <c r="A86" s="82"/>
      <c r="B86" s="101" t="s">
        <v>103</v>
      </c>
      <c r="C86" s="76">
        <v>0</v>
      </c>
      <c r="D86" s="102">
        <f>(C86/C88)</f>
        <v>0</v>
      </c>
      <c r="E86" s="78"/>
      <c r="F86" s="78"/>
      <c r="G86" s="79"/>
    </row>
    <row r="87" spans="1:7" ht="12" customHeight="1" x14ac:dyDescent="0.25">
      <c r="A87" s="82"/>
      <c r="B87" s="101" t="s">
        <v>77</v>
      </c>
      <c r="C87" s="76">
        <v>62554</v>
      </c>
      <c r="D87" s="102">
        <f>(C87/C88)</f>
        <v>2.0022059666083489E-2</v>
      </c>
      <c r="E87" s="78"/>
      <c r="F87" s="78"/>
      <c r="G87" s="79"/>
    </row>
    <row r="88" spans="1:7" ht="12.75" customHeight="1" x14ac:dyDescent="0.25">
      <c r="A88" s="82"/>
      <c r="B88" s="103" t="s">
        <v>104</v>
      </c>
      <c r="C88" s="104">
        <f>SUM(C82:C87)</f>
        <v>3124254</v>
      </c>
      <c r="D88" s="105">
        <f>SUM(D82:D87)</f>
        <v>1</v>
      </c>
      <c r="E88" s="78"/>
      <c r="F88" s="78"/>
      <c r="G88" s="79"/>
    </row>
    <row r="89" spans="1:7" ht="12" customHeight="1" x14ac:dyDescent="0.25">
      <c r="A89" s="82"/>
      <c r="B89" s="97"/>
      <c r="C89" s="84"/>
      <c r="D89" s="84"/>
      <c r="E89" s="84"/>
      <c r="F89" s="84"/>
      <c r="G89" s="79"/>
    </row>
    <row r="90" spans="1:7" ht="12.75" customHeight="1" x14ac:dyDescent="0.25">
      <c r="A90" s="82"/>
      <c r="B90" s="98"/>
      <c r="C90" s="84"/>
      <c r="D90" s="84"/>
      <c r="E90" s="84"/>
      <c r="F90" s="84"/>
      <c r="G90" s="79"/>
    </row>
    <row r="91" spans="1:7" ht="12" customHeight="1" x14ac:dyDescent="0.25">
      <c r="A91" s="71"/>
      <c r="B91" s="118"/>
      <c r="C91" s="119" t="s">
        <v>105</v>
      </c>
      <c r="D91" s="120"/>
      <c r="E91" s="121"/>
      <c r="F91" s="77"/>
      <c r="G91" s="79"/>
    </row>
    <row r="92" spans="1:7" ht="12" customHeight="1" x14ac:dyDescent="0.25">
      <c r="A92" s="82"/>
      <c r="B92" s="122" t="s">
        <v>106</v>
      </c>
      <c r="C92" s="123">
        <v>800</v>
      </c>
      <c r="D92" s="123">
        <v>1200</v>
      </c>
      <c r="E92" s="151">
        <v>1400</v>
      </c>
      <c r="F92" s="117"/>
      <c r="G92" s="80"/>
    </row>
    <row r="93" spans="1:7" ht="12.75" customHeight="1" x14ac:dyDescent="0.25">
      <c r="A93" s="82"/>
      <c r="B93" s="103" t="s">
        <v>107</v>
      </c>
      <c r="C93" s="104">
        <f>(G67/C92)</f>
        <v>4887.4320468750002</v>
      </c>
      <c r="D93" s="104">
        <f>(G67/D92)</f>
        <v>3258.2880312500001</v>
      </c>
      <c r="E93" s="125">
        <f>(G67/E92)</f>
        <v>2792.8183125</v>
      </c>
      <c r="F93" s="117"/>
      <c r="G93" s="80"/>
    </row>
    <row r="94" spans="1:7" ht="15.6" customHeight="1" x14ac:dyDescent="0.25">
      <c r="A94" s="82"/>
      <c r="B94" s="108" t="s">
        <v>108</v>
      </c>
      <c r="C94" s="81"/>
      <c r="D94" s="81"/>
      <c r="E94" s="81"/>
      <c r="F94" s="81"/>
      <c r="G94" s="81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41A566-0C85-45A7-9582-F0491BCDB93C}">
  <ds:schemaRefs>
    <ds:schemaRef ds:uri="c5dbce2d-49dc-4afe-a5b0-d7fb7a901161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030f0af-99cb-42f1-88fc-acec7333119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51EC8E6-5EA4-415D-B29F-B0F94ACA8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0119B1-0AFD-4A31-A88D-427C6B73C3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Apicultura </vt:lpstr>
      <vt:lpstr>Al 22.06.22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2022-07-22T13:21:20Z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