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Apicultura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5" i="1" s="1"/>
  <c r="G54" i="1" l="1"/>
  <c r="G53" i="1" l="1"/>
  <c r="G52" i="1" l="1"/>
  <c r="G47" i="1"/>
  <c r="G46" i="1"/>
  <c r="G45" i="1"/>
  <c r="G44" i="1"/>
  <c r="G43" i="1"/>
  <c r="G42" i="1"/>
  <c r="G40" i="1"/>
  <c r="G41" i="1"/>
  <c r="G39" i="1"/>
  <c r="C76" i="1"/>
  <c r="G23" i="1"/>
  <c r="G22" i="1"/>
  <c r="G21" i="1"/>
  <c r="G12" i="1"/>
  <c r="G60" i="1" s="1"/>
  <c r="G48" i="1" l="1"/>
  <c r="G24" i="1"/>
  <c r="C74" i="1" s="1"/>
  <c r="G55" i="1"/>
  <c r="C78" i="1" s="1"/>
  <c r="C77" i="1"/>
  <c r="G57" i="1" l="1"/>
  <c r="G58" i="1" s="1"/>
  <c r="C79" i="1" s="1"/>
  <c r="G59" i="1" l="1"/>
  <c r="D85" i="1" s="1"/>
  <c r="G61" i="1"/>
  <c r="C85" i="1"/>
  <c r="C80" i="1"/>
  <c r="E85" i="1" l="1"/>
  <c r="D76" i="1"/>
  <c r="D77" i="1"/>
  <c r="D74" i="1"/>
  <c r="D78" i="1"/>
  <c r="D79" i="1"/>
  <c r="D80" i="1" l="1"/>
</calcChain>
</file>

<file path=xl/sharedStrings.xml><?xml version="1.0" encoding="utf-8"?>
<sst xmlns="http://schemas.openxmlformats.org/spreadsheetml/2006/main" count="142" uniqueCount="94">
  <si>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</si>
  <si>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</si>
  <si>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</si>
  <si>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</si>
  <si>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</si>
  <si>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</si>
  <si>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</si>
  <si>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</si>
  <si>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</si>
  <si>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</si>
  <si>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</si>
  <si>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</si>
  <si>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</si>
  <si>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</si>
  <si>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</si>
  <si>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</si>
  <si>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</si>
  <si>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</si>
  <si>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</si>
  <si>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</si>
  <si>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</si>
  <si>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</si>
  <si>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</si>
  <si>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</si>
  <si>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</si>
  <si>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</si>
  <si>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</si>
  <si>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</si>
  <si>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</si>
  <si>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</si>
  <si>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</si>
  <si>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</si>
  <si>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</si>
  <si>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</si>
  <si>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</si>
  <si>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</si>
  <si>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</si>
  <si>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</si>
  <si>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</si>
  <si>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</si>
  <si>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</si>
  <si>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</si>
  <si>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</si>
  <si>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</si>
  <si>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</si>
  <si>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</si>
  <si>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</si>
  <si>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</si>
  <si>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</si>
  <si>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</si>
  <si>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</si>
  <si>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</si>
  <si>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APICULTURA</t>
  </si>
  <si>
    <t>MEDIO</t>
  </si>
  <si>
    <t>VALPARAISO</t>
  </si>
  <si>
    <t>TODO EL AÑO</t>
  </si>
  <si>
    <t>MERCADO INTERNO</t>
  </si>
  <si>
    <t>Abr-Oct</t>
  </si>
  <si>
    <t>Sequía</t>
  </si>
  <si>
    <t>RENDIMIENTO (Kg/apiario de 12 colmenas)</t>
  </si>
  <si>
    <t>Desinfección del material</t>
  </si>
  <si>
    <t>Feb-Mar</t>
  </si>
  <si>
    <t>Extracción de miel</t>
  </si>
  <si>
    <t>ESCENARIOS COSTO UNITARIO  ($/Kg)</t>
  </si>
  <si>
    <t>APIS MELIFERA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</si>
  <si>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</si>
  <si>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</si>
  <si>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Todo el año</t>
  </si>
  <si>
    <t>PRECIO ESPERADO ($/Kg)</t>
  </si>
  <si>
    <t>Costo unitario ($/Kg) (*)</t>
  </si>
  <si>
    <t>MANO DE OBRA/MANEJO DEL APIARIO</t>
  </si>
  <si>
    <t>6. El  costo de la mano de obra NO incluye impuestos e  imposiciones</t>
  </si>
  <si>
    <t>RAPA NUI</t>
  </si>
  <si>
    <t>Nucleos/Cajas.</t>
  </si>
  <si>
    <t xml:space="preserve">u </t>
  </si>
  <si>
    <t>u</t>
  </si>
  <si>
    <t>Traje apicola</t>
  </si>
  <si>
    <t>Guantes apicola.</t>
  </si>
  <si>
    <t>Ahumadores.</t>
  </si>
  <si>
    <t>Palancas.</t>
  </si>
  <si>
    <t>Escobillas.</t>
  </si>
  <si>
    <t>Alzamarcos</t>
  </si>
  <si>
    <t>Cuchillo desaperculador.</t>
  </si>
  <si>
    <t>Ene-Dic</t>
  </si>
  <si>
    <t>Sep-Oct</t>
  </si>
  <si>
    <t>Filtros y colador.</t>
  </si>
  <si>
    <t>Frascos (1kg)</t>
  </si>
  <si>
    <t>Frascos (0,5kg)</t>
  </si>
  <si>
    <t>Frascos (0,25kg)</t>
  </si>
  <si>
    <t>Preparación y manejo de apiarios (formación de núcleos, desarrollo de familias)</t>
  </si>
  <si>
    <t>Centrifuga manual</t>
  </si>
  <si>
    <t>COSTOS DIRECTOS DE PRODUCCIÓN POR APIARIO DE 12 COLMENAS (INCLUYE IVA)</t>
  </si>
  <si>
    <t>$/apiario 12 colmenas</t>
  </si>
  <si>
    <t>Rendimiento (Kg/apiario 12 colmenas)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</si>
</sst>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41" fontId="10" fillId="0" borderId="0" applyFont="0" applyFill="0" applyBorder="0" applyAlignment="0" applyProtection="0"/>
    <xf numFmtId="42" fontId="10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6" fillId="10" borderId="56" xfId="0" applyFont="1" applyFill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17" fontId="6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3" fillId="8" borderId="34" xfId="0" applyNumberFormat="1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49" fontId="3" fillId="8" borderId="38" xfId="0" applyNumberFormat="1" applyFont="1" applyFill="1" applyBorder="1" applyAlignment="1">
      <alignment horizontal="center" vertical="center"/>
    </xf>
    <xf numFmtId="165" fontId="3" fillId="8" borderId="39" xfId="0" applyNumberFormat="1" applyFont="1" applyFill="1" applyBorder="1" applyAlignment="1">
      <alignment horizontal="center" vertical="center"/>
    </xf>
    <xf numFmtId="9" fontId="3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3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left" vertical="center"/>
    </xf>
    <xf numFmtId="165" fontId="3" fillId="0" borderId="39" xfId="0" applyNumberFormat="1" applyFont="1" applyFill="1" applyBorder="1" applyAlignment="1">
      <alignment horizontal="center" vertical="center"/>
    </xf>
    <xf numFmtId="165" fontId="3" fillId="0" borderId="40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" fontId="15" fillId="0" borderId="56" xfId="0" applyNumberFormat="1" applyFont="1" applyBorder="1" applyAlignment="1">
      <alignment horizontal="center" vertical="center"/>
    </xf>
    <xf numFmtId="41" fontId="3" fillId="0" borderId="54" xfId="1" applyFont="1" applyFill="1" applyBorder="1" applyAlignment="1">
      <alignment horizontal="center" vertical="center"/>
    </xf>
    <xf numFmtId="41" fontId="3" fillId="0" borderId="55" xfId="1" applyFont="1" applyFill="1" applyBorder="1" applyAlignment="1">
      <alignment horizontal="center" vertical="center"/>
    </xf>
    <xf numFmtId="42" fontId="6" fillId="0" borderId="56" xfId="2" applyFont="1" applyBorder="1" applyAlignment="1">
      <alignment horizontal="center" vertical="center"/>
    </xf>
    <xf numFmtId="42" fontId="2" fillId="3" borderId="6" xfId="2" applyFont="1" applyFill="1" applyBorder="1" applyAlignment="1">
      <alignment horizontal="center" vertical="center"/>
    </xf>
    <xf numFmtId="42" fontId="1" fillId="2" borderId="6" xfId="2" applyFont="1" applyFill="1" applyBorder="1" applyAlignment="1">
      <alignment horizontal="center" vertical="center" wrapText="1"/>
    </xf>
    <xf numFmtId="42" fontId="1" fillId="2" borderId="18" xfId="2" applyFont="1" applyFill="1" applyBorder="1" applyAlignment="1">
      <alignment horizontal="center" vertical="center"/>
    </xf>
    <xf numFmtId="42" fontId="1" fillId="2" borderId="2" xfId="2" applyFont="1" applyFill="1" applyBorder="1" applyAlignment="1">
      <alignment horizontal="center" vertical="center"/>
    </xf>
    <xf numFmtId="42" fontId="5" fillId="3" borderId="13" xfId="2" applyFont="1" applyFill="1" applyBorder="1" applyAlignment="1">
      <alignment horizontal="center" vertical="center" wrapText="1"/>
    </xf>
    <xf numFmtId="42" fontId="1" fillId="2" borderId="6" xfId="2" applyFont="1" applyFill="1" applyBorder="1" applyAlignment="1">
      <alignment horizontal="center" vertical="center"/>
    </xf>
    <xf numFmtId="42" fontId="5" fillId="3" borderId="13" xfId="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2" fontId="5" fillId="5" borderId="28" xfId="2" applyFont="1" applyFill="1" applyBorder="1" applyAlignment="1">
      <alignment horizontal="center" vertical="center"/>
    </xf>
    <xf numFmtId="42" fontId="5" fillId="3" borderId="30" xfId="2" applyFont="1" applyFill="1" applyBorder="1" applyAlignment="1">
      <alignment horizontal="center" vertical="center"/>
    </xf>
    <xf numFmtId="42" fontId="5" fillId="5" borderId="30" xfId="2" applyFont="1" applyFill="1" applyBorder="1" applyAlignment="1">
      <alignment horizontal="center" vertical="center"/>
    </xf>
    <xf numFmtId="42" fontId="5" fillId="6" borderId="33" xfId="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  <xf numFmtId="0" fontId="1" fillId="2" borderId="60" xfId="0" applyNumberFormat="1" applyFont="1" applyFill="1" applyBorder="1" applyAlignment="1">
      <alignment horizontal="center" vertical="center"/>
    </xf>
    <xf numFmtId="42" fontId="1" fillId="2" borderId="60" xfId="2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42" fontId="2" fillId="3" borderId="61" xfId="2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/>
    </xf>
    <xf numFmtId="0" fontId="1" fillId="2" borderId="56" xfId="0" applyNumberFormat="1" applyFont="1" applyFill="1" applyBorder="1" applyAlignment="1">
      <alignment horizontal="center" vertical="center"/>
    </xf>
    <xf numFmtId="42" fontId="1" fillId="2" borderId="56" xfId="2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0" fontId="1" fillId="2" borderId="59" xfId="0" applyNumberFormat="1" applyFont="1" applyFill="1" applyBorder="1" applyAlignment="1">
      <alignment horizontal="center" vertical="center"/>
    </xf>
    <xf numFmtId="42" fontId="1" fillId="2" borderId="59" xfId="2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49" fontId="5" fillId="3" borderId="62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center" vertical="center" wrapText="1"/>
    </xf>
    <xf numFmtId="49" fontId="1" fillId="2" borderId="59" xfId="0" applyNumberFormat="1" applyFont="1" applyFill="1" applyBorder="1" applyAlignment="1">
      <alignment horizontal="center" vertical="center" wrapText="1"/>
    </xf>
    <xf numFmtId="0" fontId="1" fillId="2" borderId="59" xfId="0" applyNumberFormat="1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/>
    </xf>
    <xf numFmtId="42" fontId="1" fillId="2" borderId="59" xfId="2" applyFont="1" applyFill="1" applyBorder="1" applyAlignment="1">
      <alignment horizontal="center" vertical="center" wrapText="1"/>
    </xf>
    <xf numFmtId="49" fontId="9" fillId="9" borderId="41" xfId="0" applyNumberFormat="1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360830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40" zoomScale="115" zoomScaleNormal="115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4" style="89" customWidth="1"/>
    <col min="3" max="3" width="19.33203125" style="89" customWidth="1"/>
    <col min="4" max="4" width="9.44140625" style="89" customWidth="1"/>
    <col min="5" max="5" width="14.44140625" style="89" customWidth="1"/>
    <col min="6" max="6" width="11" style="89" customWidth="1"/>
    <col min="7" max="7" width="12.33203125" style="89" customWidth="1"/>
    <col min="8" max="255" width="10.88671875" style="1" customWidth="1"/>
  </cols>
  <sheetData>
    <row r="1" spans="1:7" ht="15" customHeight="1" x14ac:dyDescent="0.3">
      <c r="A1" s="2"/>
      <c r="B1" s="23"/>
      <c r="C1" s="23"/>
      <c r="D1" s="23"/>
      <c r="E1" s="23"/>
      <c r="F1" s="23"/>
      <c r="G1" s="23"/>
    </row>
    <row r="2" spans="1:7" ht="15" customHeight="1" x14ac:dyDescent="0.3">
      <c r="A2" s="2"/>
      <c r="B2" s="23"/>
      <c r="C2" s="23"/>
      <c r="D2" s="23"/>
      <c r="E2" s="23"/>
      <c r="F2" s="23"/>
      <c r="G2" s="23"/>
    </row>
    <row r="3" spans="1:7" ht="15" customHeight="1" x14ac:dyDescent="0.3">
      <c r="A3" s="2"/>
      <c r="B3" s="23"/>
      <c r="C3" s="23"/>
      <c r="D3" s="23"/>
      <c r="E3" s="23"/>
      <c r="F3" s="23"/>
      <c r="G3" s="23"/>
    </row>
    <row r="4" spans="1:7" ht="15" customHeight="1" x14ac:dyDescent="0.3">
      <c r="A4" s="2"/>
      <c r="B4" s="23"/>
      <c r="C4" s="23"/>
      <c r="D4" s="23"/>
      <c r="E4" s="23"/>
      <c r="F4" s="23"/>
      <c r="G4" s="23"/>
    </row>
    <row r="5" spans="1:7" ht="15" customHeight="1" x14ac:dyDescent="0.3">
      <c r="A5" s="2"/>
      <c r="B5" s="23"/>
      <c r="C5" s="23"/>
      <c r="D5" s="23"/>
      <c r="E5" s="23"/>
      <c r="F5" s="23"/>
      <c r="G5" s="23"/>
    </row>
    <row r="6" spans="1:7" ht="15" customHeight="1" x14ac:dyDescent="0.3">
      <c r="A6" s="2"/>
      <c r="B6" s="23"/>
      <c r="C6" s="23"/>
      <c r="D6" s="23"/>
      <c r="E6" s="23"/>
      <c r="F6" s="23"/>
      <c r="G6" s="23"/>
    </row>
    <row r="7" spans="1:7" ht="15" customHeight="1" x14ac:dyDescent="0.3">
      <c r="A7" s="2"/>
      <c r="B7" s="23"/>
      <c r="C7" s="23"/>
      <c r="D7" s="23"/>
      <c r="E7" s="23"/>
      <c r="F7" s="23"/>
      <c r="G7" s="23"/>
    </row>
    <row r="8" spans="1:7" ht="15" customHeight="1" x14ac:dyDescent="0.3">
      <c r="A8" s="2"/>
      <c r="B8" s="14"/>
      <c r="C8" s="24"/>
      <c r="D8" s="23"/>
      <c r="E8" s="24"/>
      <c r="F8" s="24"/>
      <c r="G8" s="24"/>
    </row>
    <row r="9" spans="1:7" ht="27.75" customHeight="1" x14ac:dyDescent="0.3">
      <c r="A9" s="3"/>
      <c r="B9" s="97" t="s">
        <v>0</v>
      </c>
      <c r="C9" s="98" t="s">
        <v>52</v>
      </c>
      <c r="D9" s="99"/>
      <c r="E9" s="142" t="s">
        <v>59</v>
      </c>
      <c r="F9" s="143"/>
      <c r="G9" s="100">
        <v>400</v>
      </c>
    </row>
    <row r="10" spans="1:7" ht="27" customHeight="1" x14ac:dyDescent="0.3">
      <c r="A10" s="3"/>
      <c r="B10" s="26" t="s">
        <v>1</v>
      </c>
      <c r="C10" s="27" t="s">
        <v>64</v>
      </c>
      <c r="D10" s="25"/>
      <c r="E10" s="140" t="s">
        <v>2</v>
      </c>
      <c r="F10" s="141"/>
      <c r="G10" s="12" t="s">
        <v>55</v>
      </c>
    </row>
    <row r="11" spans="1:7" ht="14.4" x14ac:dyDescent="0.3">
      <c r="A11" s="3"/>
      <c r="B11" s="26" t="s">
        <v>3</v>
      </c>
      <c r="C11" s="11" t="s">
        <v>53</v>
      </c>
      <c r="D11" s="25"/>
      <c r="E11" s="140" t="s">
        <v>68</v>
      </c>
      <c r="F11" s="141"/>
      <c r="G11" s="28">
        <v>20000</v>
      </c>
    </row>
    <row r="12" spans="1:7" ht="14.4" x14ac:dyDescent="0.3">
      <c r="A12" s="3"/>
      <c r="B12" s="26" t="s">
        <v>4</v>
      </c>
      <c r="C12" s="11" t="s">
        <v>54</v>
      </c>
      <c r="D12" s="25"/>
      <c r="E12" s="148" t="s">
        <v>5</v>
      </c>
      <c r="F12" s="149"/>
      <c r="G12" s="28">
        <f>+G11*G9</f>
        <v>8000000</v>
      </c>
    </row>
    <row r="13" spans="1:7" ht="20.399999999999999" x14ac:dyDescent="0.3">
      <c r="A13" s="3"/>
      <c r="B13" s="26" t="s">
        <v>6</v>
      </c>
      <c r="C13" s="11" t="s">
        <v>72</v>
      </c>
      <c r="D13" s="25"/>
      <c r="E13" s="140" t="s">
        <v>7</v>
      </c>
      <c r="F13" s="141"/>
      <c r="G13" s="29" t="s">
        <v>56</v>
      </c>
    </row>
    <row r="14" spans="1:7" ht="14.4" x14ac:dyDescent="0.3">
      <c r="A14" s="3"/>
      <c r="B14" s="26" t="s">
        <v>8</v>
      </c>
      <c r="C14" s="12" t="s">
        <v>72</v>
      </c>
      <c r="D14" s="25"/>
      <c r="E14" s="140" t="s">
        <v>9</v>
      </c>
      <c r="F14" s="141"/>
      <c r="G14" s="27" t="s">
        <v>57</v>
      </c>
    </row>
    <row r="15" spans="1:7" ht="14.4" x14ac:dyDescent="0.3">
      <c r="A15" s="3"/>
      <c r="B15" s="26" t="s">
        <v>10</v>
      </c>
      <c r="C15" s="30">
        <v>44713</v>
      </c>
      <c r="D15" s="25"/>
      <c r="E15" s="144" t="s">
        <v>11</v>
      </c>
      <c r="F15" s="145"/>
      <c r="G15" s="27" t="s">
        <v>58</v>
      </c>
    </row>
    <row r="16" spans="1:7" ht="14.4" x14ac:dyDescent="0.3">
      <c r="A16" s="2"/>
      <c r="B16" s="31"/>
      <c r="C16" s="32"/>
      <c r="D16" s="24"/>
      <c r="E16" s="33"/>
      <c r="F16" s="33"/>
      <c r="G16" s="34"/>
    </row>
    <row r="17" spans="1:7" ht="12" customHeight="1" x14ac:dyDescent="0.3">
      <c r="A17" s="4"/>
      <c r="B17" s="146" t="s">
        <v>91</v>
      </c>
      <c r="C17" s="147"/>
      <c r="D17" s="147"/>
      <c r="E17" s="147"/>
      <c r="F17" s="147"/>
      <c r="G17" s="147"/>
    </row>
    <row r="18" spans="1:7" ht="12" customHeight="1" x14ac:dyDescent="0.3">
      <c r="A18" s="2"/>
      <c r="B18" s="35"/>
      <c r="C18" s="36"/>
      <c r="D18" s="36"/>
      <c r="E18" s="36"/>
      <c r="F18" s="36"/>
      <c r="G18" s="36"/>
    </row>
    <row r="19" spans="1:7" ht="37.5" customHeight="1" x14ac:dyDescent="0.3">
      <c r="A19" s="3"/>
      <c r="B19" s="93" t="s">
        <v>70</v>
      </c>
      <c r="C19" s="37"/>
      <c r="D19" s="24"/>
      <c r="E19" s="24"/>
      <c r="F19" s="24"/>
      <c r="G19" s="24"/>
    </row>
    <row r="20" spans="1:7" ht="24" customHeight="1" x14ac:dyDescent="0.3">
      <c r="A20" s="4"/>
      <c r="B20" s="10" t="s">
        <v>12</v>
      </c>
      <c r="C20" s="10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</row>
    <row r="21" spans="1:7" ht="12.75" customHeight="1" x14ac:dyDescent="0.3">
      <c r="A21" s="4"/>
      <c r="B21" s="38" t="s">
        <v>60</v>
      </c>
      <c r="C21" s="11" t="s">
        <v>18</v>
      </c>
      <c r="D21" s="11">
        <v>2</v>
      </c>
      <c r="E21" s="12" t="s">
        <v>61</v>
      </c>
      <c r="F21" s="103">
        <v>50000</v>
      </c>
      <c r="G21" s="103">
        <f>F21*D21</f>
        <v>100000</v>
      </c>
    </row>
    <row r="22" spans="1:7" ht="36" customHeight="1" x14ac:dyDescent="0.3">
      <c r="A22" s="8"/>
      <c r="B22" s="131" t="s">
        <v>89</v>
      </c>
      <c r="C22" s="11" t="s">
        <v>18</v>
      </c>
      <c r="D22" s="11">
        <v>32</v>
      </c>
      <c r="E22" s="12" t="s">
        <v>67</v>
      </c>
      <c r="F22" s="103">
        <v>50000</v>
      </c>
      <c r="G22" s="103">
        <f t="shared" ref="G22:G23" si="0">F22*D22</f>
        <v>1600000</v>
      </c>
    </row>
    <row r="23" spans="1:7" ht="12.75" customHeight="1" x14ac:dyDescent="0.3">
      <c r="A23" s="4"/>
      <c r="B23" s="38" t="s">
        <v>62</v>
      </c>
      <c r="C23" s="11" t="s">
        <v>18</v>
      </c>
      <c r="D23" s="11">
        <v>10</v>
      </c>
      <c r="E23" s="12" t="s">
        <v>57</v>
      </c>
      <c r="F23" s="103">
        <v>50000</v>
      </c>
      <c r="G23" s="103">
        <f t="shared" si="0"/>
        <v>500000</v>
      </c>
    </row>
    <row r="24" spans="1:7" ht="12.75" customHeight="1" x14ac:dyDescent="0.3">
      <c r="A24" s="4"/>
      <c r="B24" s="39" t="s">
        <v>19</v>
      </c>
      <c r="C24" s="5"/>
      <c r="D24" s="5"/>
      <c r="E24" s="5"/>
      <c r="F24" s="104"/>
      <c r="G24" s="104">
        <f>SUM(G21:G23)</f>
        <v>2200000</v>
      </c>
    </row>
    <row r="25" spans="1:7" ht="12" customHeight="1" x14ac:dyDescent="0.3">
      <c r="A25" s="2"/>
      <c r="B25" s="35"/>
      <c r="C25" s="36"/>
      <c r="D25" s="36"/>
      <c r="E25" s="36"/>
      <c r="F25" s="40"/>
      <c r="G25" s="40"/>
    </row>
    <row r="26" spans="1:7" ht="12" customHeight="1" x14ac:dyDescent="0.3">
      <c r="A26" s="3"/>
      <c r="B26" s="41" t="s">
        <v>20</v>
      </c>
      <c r="C26" s="13"/>
      <c r="D26" s="14"/>
      <c r="E26" s="14"/>
      <c r="F26" s="14"/>
      <c r="G26" s="14"/>
    </row>
    <row r="27" spans="1:7" ht="24" customHeight="1" x14ac:dyDescent="0.3">
      <c r="A27" s="3"/>
      <c r="B27" s="15" t="s">
        <v>12</v>
      </c>
      <c r="C27" s="16" t="s">
        <v>13</v>
      </c>
      <c r="D27" s="16" t="s">
        <v>14</v>
      </c>
      <c r="E27" s="15" t="s">
        <v>15</v>
      </c>
      <c r="F27" s="16" t="s">
        <v>16</v>
      </c>
      <c r="G27" s="15" t="s">
        <v>17</v>
      </c>
    </row>
    <row r="28" spans="1:7" ht="12" customHeight="1" x14ac:dyDescent="0.3">
      <c r="A28" s="3"/>
      <c r="B28" s="17"/>
      <c r="C28" s="17" t="s">
        <v>51</v>
      </c>
      <c r="D28" s="17"/>
      <c r="E28" s="17"/>
      <c r="F28" s="17"/>
      <c r="G28" s="17"/>
    </row>
    <row r="29" spans="1:7" ht="12" customHeight="1" x14ac:dyDescent="0.3">
      <c r="A29" s="3"/>
      <c r="B29" s="42" t="s">
        <v>21</v>
      </c>
      <c r="C29" s="6"/>
      <c r="D29" s="6"/>
      <c r="E29" s="6"/>
      <c r="F29" s="6"/>
      <c r="G29" s="6">
        <v>0</v>
      </c>
    </row>
    <row r="30" spans="1:7" ht="12" customHeight="1" x14ac:dyDescent="0.3">
      <c r="A30" s="2"/>
      <c r="B30" s="43"/>
      <c r="C30" s="22"/>
      <c r="D30" s="22"/>
      <c r="E30" s="22"/>
      <c r="F30" s="44"/>
      <c r="G30" s="44"/>
    </row>
    <row r="31" spans="1:7" ht="12" customHeight="1" x14ac:dyDescent="0.3">
      <c r="A31" s="3"/>
      <c r="B31" s="41" t="s">
        <v>22</v>
      </c>
      <c r="C31" s="13"/>
      <c r="D31" s="14"/>
      <c r="E31" s="14"/>
      <c r="F31" s="14"/>
      <c r="G31" s="14"/>
    </row>
    <row r="32" spans="1:7" ht="24" customHeight="1" x14ac:dyDescent="0.3">
      <c r="A32" s="3"/>
      <c r="B32" s="132" t="s">
        <v>12</v>
      </c>
      <c r="C32" s="132" t="s">
        <v>13</v>
      </c>
      <c r="D32" s="132" t="s">
        <v>14</v>
      </c>
      <c r="E32" s="132" t="s">
        <v>15</v>
      </c>
      <c r="F32" s="133" t="s">
        <v>16</v>
      </c>
      <c r="G32" s="132" t="s">
        <v>17</v>
      </c>
    </row>
    <row r="33" spans="1:11" ht="12.75" customHeight="1" x14ac:dyDescent="0.3">
      <c r="A33" s="8"/>
      <c r="B33" s="134" t="s">
        <v>90</v>
      </c>
      <c r="C33" s="134" t="s">
        <v>75</v>
      </c>
      <c r="D33" s="135">
        <v>1</v>
      </c>
      <c r="E33" s="136" t="s">
        <v>57</v>
      </c>
      <c r="F33" s="137">
        <v>350000</v>
      </c>
      <c r="G33" s="137">
        <f>F33*D33</f>
        <v>350000</v>
      </c>
    </row>
    <row r="34" spans="1:11" ht="12.75" customHeight="1" x14ac:dyDescent="0.3">
      <c r="A34" s="8"/>
      <c r="B34" s="134"/>
      <c r="C34" s="134"/>
      <c r="D34" s="135"/>
      <c r="E34" s="136"/>
      <c r="F34" s="137"/>
      <c r="G34" s="137"/>
    </row>
    <row r="35" spans="1:11" ht="12.75" customHeight="1" x14ac:dyDescent="0.3">
      <c r="A35" s="3"/>
      <c r="B35" s="122" t="s">
        <v>23</v>
      </c>
      <c r="C35" s="123"/>
      <c r="D35" s="123"/>
      <c r="E35" s="123"/>
      <c r="F35" s="124"/>
      <c r="G35" s="124">
        <f>SUM(G33:G34)</f>
        <v>350000</v>
      </c>
    </row>
    <row r="36" spans="1:11" ht="12" customHeight="1" x14ac:dyDescent="0.3">
      <c r="A36" s="2"/>
      <c r="B36" s="43"/>
      <c r="C36" s="22"/>
      <c r="D36" s="22"/>
      <c r="E36" s="22"/>
      <c r="F36" s="106"/>
      <c r="G36" s="106"/>
    </row>
    <row r="37" spans="1:11" ht="12" customHeight="1" x14ac:dyDescent="0.3">
      <c r="A37" s="3"/>
      <c r="B37" s="41" t="s">
        <v>24</v>
      </c>
      <c r="C37" s="13"/>
      <c r="D37" s="14"/>
      <c r="E37" s="14"/>
      <c r="F37" s="107"/>
      <c r="G37" s="107"/>
    </row>
    <row r="38" spans="1:11" ht="24" customHeight="1" x14ac:dyDescent="0.3">
      <c r="A38" s="3"/>
      <c r="B38" s="19" t="s">
        <v>25</v>
      </c>
      <c r="C38" s="19" t="s">
        <v>26</v>
      </c>
      <c r="D38" s="19" t="s">
        <v>27</v>
      </c>
      <c r="E38" s="19" t="s">
        <v>15</v>
      </c>
      <c r="F38" s="108" t="s">
        <v>16</v>
      </c>
      <c r="G38" s="108" t="s">
        <v>17</v>
      </c>
      <c r="K38" s="9"/>
    </row>
    <row r="39" spans="1:11" ht="12.75" customHeight="1" x14ac:dyDescent="0.3">
      <c r="A39" s="4"/>
      <c r="B39" s="117" t="s">
        <v>76</v>
      </c>
      <c r="C39" s="116" t="s">
        <v>74</v>
      </c>
      <c r="D39" s="116">
        <v>2</v>
      </c>
      <c r="E39" s="116" t="s">
        <v>83</v>
      </c>
      <c r="F39" s="105">
        <v>68000</v>
      </c>
      <c r="G39" s="105">
        <f t="shared" ref="G39:G47" si="1">+D39*F39</f>
        <v>136000</v>
      </c>
      <c r="K39" s="9"/>
    </row>
    <row r="40" spans="1:11" ht="12.75" customHeight="1" x14ac:dyDescent="0.3">
      <c r="A40" s="4"/>
      <c r="B40" s="20" t="s">
        <v>77</v>
      </c>
      <c r="C40" s="20" t="s">
        <v>75</v>
      </c>
      <c r="D40" s="45">
        <v>2</v>
      </c>
      <c r="E40" s="116" t="s">
        <v>83</v>
      </c>
      <c r="F40" s="109">
        <v>8500</v>
      </c>
      <c r="G40" s="109">
        <f t="shared" si="1"/>
        <v>17000</v>
      </c>
    </row>
    <row r="41" spans="1:11" ht="12.75" customHeight="1" x14ac:dyDescent="0.3">
      <c r="A41" s="4"/>
      <c r="B41" s="118" t="s">
        <v>73</v>
      </c>
      <c r="C41" s="21" t="s">
        <v>75</v>
      </c>
      <c r="D41" s="21">
        <v>12</v>
      </c>
      <c r="E41" s="21" t="s">
        <v>84</v>
      </c>
      <c r="F41" s="109">
        <v>45000</v>
      </c>
      <c r="G41" s="109">
        <f t="shared" si="1"/>
        <v>540000</v>
      </c>
    </row>
    <row r="42" spans="1:11" ht="12.75" customHeight="1" x14ac:dyDescent="0.3">
      <c r="A42" s="4"/>
      <c r="B42" s="118" t="s">
        <v>78</v>
      </c>
      <c r="C42" s="111" t="s">
        <v>75</v>
      </c>
      <c r="D42" s="111">
        <v>2</v>
      </c>
      <c r="E42" s="111" t="s">
        <v>83</v>
      </c>
      <c r="F42" s="109">
        <v>16500</v>
      </c>
      <c r="G42" s="109">
        <f t="shared" si="1"/>
        <v>33000</v>
      </c>
    </row>
    <row r="43" spans="1:11" ht="12.75" customHeight="1" x14ac:dyDescent="0.3">
      <c r="A43" s="4"/>
      <c r="B43" s="119" t="s">
        <v>79</v>
      </c>
      <c r="C43" s="119" t="s">
        <v>75</v>
      </c>
      <c r="D43" s="120">
        <v>2</v>
      </c>
      <c r="E43" s="111" t="s">
        <v>83</v>
      </c>
      <c r="F43" s="121">
        <v>7900</v>
      </c>
      <c r="G43" s="109">
        <f t="shared" si="1"/>
        <v>15800</v>
      </c>
    </row>
    <row r="44" spans="1:11" ht="12.75" customHeight="1" x14ac:dyDescent="0.3">
      <c r="A44" s="8"/>
      <c r="B44" s="125" t="s">
        <v>80</v>
      </c>
      <c r="C44" s="125" t="s">
        <v>75</v>
      </c>
      <c r="D44" s="126">
        <v>2</v>
      </c>
      <c r="E44" s="111" t="s">
        <v>57</v>
      </c>
      <c r="F44" s="127">
        <v>4700</v>
      </c>
      <c r="G44" s="109">
        <f t="shared" si="1"/>
        <v>9400</v>
      </c>
    </row>
    <row r="45" spans="1:11" ht="12.75" customHeight="1" x14ac:dyDescent="0.3">
      <c r="A45" s="8"/>
      <c r="B45" s="125" t="s">
        <v>81</v>
      </c>
      <c r="C45" s="125" t="s">
        <v>75</v>
      </c>
      <c r="D45" s="126">
        <v>2</v>
      </c>
      <c r="E45" s="111" t="s">
        <v>83</v>
      </c>
      <c r="F45" s="127">
        <v>6500</v>
      </c>
      <c r="G45" s="127">
        <f t="shared" si="1"/>
        <v>13000</v>
      </c>
    </row>
    <row r="46" spans="1:11" ht="12.75" customHeight="1" x14ac:dyDescent="0.3">
      <c r="A46" s="8"/>
      <c r="B46" s="128" t="s">
        <v>82</v>
      </c>
      <c r="C46" s="128" t="s">
        <v>75</v>
      </c>
      <c r="D46" s="129">
        <v>2</v>
      </c>
      <c r="E46" s="125" t="s">
        <v>57</v>
      </c>
      <c r="F46" s="130">
        <v>6500</v>
      </c>
      <c r="G46" s="130">
        <f t="shared" si="1"/>
        <v>13000</v>
      </c>
    </row>
    <row r="47" spans="1:11" ht="12.75" customHeight="1" x14ac:dyDescent="0.3">
      <c r="A47" s="8"/>
      <c r="B47" s="125" t="s">
        <v>85</v>
      </c>
      <c r="C47" s="125" t="s">
        <v>75</v>
      </c>
      <c r="D47" s="126">
        <v>1</v>
      </c>
      <c r="E47" s="125" t="s">
        <v>57</v>
      </c>
      <c r="F47" s="127">
        <v>15900</v>
      </c>
      <c r="G47" s="127">
        <f t="shared" si="1"/>
        <v>15900</v>
      </c>
    </row>
    <row r="48" spans="1:11" ht="13.5" customHeight="1" x14ac:dyDescent="0.3">
      <c r="A48" s="3"/>
      <c r="B48" s="122" t="s">
        <v>28</v>
      </c>
      <c r="C48" s="123"/>
      <c r="D48" s="123"/>
      <c r="E48" s="123"/>
      <c r="F48" s="124"/>
      <c r="G48" s="124">
        <f>SUM(G39:G47)</f>
        <v>793100</v>
      </c>
    </row>
    <row r="49" spans="1:7" ht="12" customHeight="1" x14ac:dyDescent="0.3">
      <c r="A49" s="2"/>
      <c r="B49" s="43"/>
      <c r="C49" s="22"/>
      <c r="D49" s="22"/>
      <c r="E49" s="22"/>
      <c r="F49" s="106"/>
      <c r="G49" s="106"/>
    </row>
    <row r="50" spans="1:7" ht="12" customHeight="1" x14ac:dyDescent="0.3">
      <c r="A50" s="3"/>
      <c r="B50" s="41" t="s">
        <v>29</v>
      </c>
      <c r="C50" s="13"/>
      <c r="D50" s="14"/>
      <c r="E50" s="14"/>
      <c r="F50" s="107"/>
      <c r="G50" s="107"/>
    </row>
    <row r="51" spans="1:7" ht="24" customHeight="1" x14ac:dyDescent="0.3">
      <c r="A51" s="3"/>
      <c r="B51" s="18" t="s">
        <v>30</v>
      </c>
      <c r="C51" s="19" t="s">
        <v>26</v>
      </c>
      <c r="D51" s="19" t="s">
        <v>27</v>
      </c>
      <c r="E51" s="18" t="s">
        <v>15</v>
      </c>
      <c r="F51" s="108" t="s">
        <v>16</v>
      </c>
      <c r="G51" s="110" t="s">
        <v>17</v>
      </c>
    </row>
    <row r="52" spans="1:7" ht="12.75" customHeight="1" x14ac:dyDescent="0.3">
      <c r="A52" s="4"/>
      <c r="B52" s="125" t="s">
        <v>86</v>
      </c>
      <c r="C52" s="125" t="s">
        <v>75</v>
      </c>
      <c r="D52" s="126">
        <v>100</v>
      </c>
      <c r="E52" s="125" t="s">
        <v>57</v>
      </c>
      <c r="F52" s="127">
        <v>1300</v>
      </c>
      <c r="G52" s="127">
        <f>+D52*F52</f>
        <v>130000</v>
      </c>
    </row>
    <row r="53" spans="1:7" ht="12.75" customHeight="1" x14ac:dyDescent="0.3">
      <c r="A53" s="8"/>
      <c r="B53" s="125" t="s">
        <v>87</v>
      </c>
      <c r="C53" s="125" t="s">
        <v>75</v>
      </c>
      <c r="D53" s="126">
        <v>100</v>
      </c>
      <c r="E53" s="125" t="s">
        <v>57</v>
      </c>
      <c r="F53" s="127">
        <v>1000</v>
      </c>
      <c r="G53" s="127">
        <f>+D53*F53</f>
        <v>100000</v>
      </c>
    </row>
    <row r="54" spans="1:7" ht="12.75" customHeight="1" x14ac:dyDescent="0.3">
      <c r="A54" s="8"/>
      <c r="B54" s="125" t="s">
        <v>88</v>
      </c>
      <c r="C54" s="125" t="s">
        <v>75</v>
      </c>
      <c r="D54" s="126">
        <v>100</v>
      </c>
      <c r="E54" s="125" t="s">
        <v>57</v>
      </c>
      <c r="F54" s="127">
        <v>600</v>
      </c>
      <c r="G54" s="127">
        <f>+D54*F54</f>
        <v>60000</v>
      </c>
    </row>
    <row r="55" spans="1:7" ht="13.5" customHeight="1" x14ac:dyDescent="0.3">
      <c r="A55" s="3"/>
      <c r="B55" s="46" t="s">
        <v>31</v>
      </c>
      <c r="C55" s="123"/>
      <c r="D55" s="123"/>
      <c r="E55" s="123"/>
      <c r="F55" s="124"/>
      <c r="G55" s="124">
        <f>SUM(G52:G54)</f>
        <v>290000</v>
      </c>
    </row>
    <row r="56" spans="1:7" ht="12" customHeight="1" x14ac:dyDescent="0.3">
      <c r="A56" s="2"/>
      <c r="B56" s="47"/>
      <c r="C56" s="47"/>
      <c r="D56" s="47"/>
      <c r="E56" s="47"/>
      <c r="F56" s="48"/>
      <c r="G56" s="48"/>
    </row>
    <row r="57" spans="1:7" ht="12" customHeight="1" x14ac:dyDescent="0.3">
      <c r="A57" s="8"/>
      <c r="B57" s="49" t="s">
        <v>32</v>
      </c>
      <c r="C57" s="50"/>
      <c r="D57" s="50"/>
      <c r="E57" s="50"/>
      <c r="F57" s="50"/>
      <c r="G57" s="112">
        <f>G24+G35+G48+G55</f>
        <v>3633100</v>
      </c>
    </row>
    <row r="58" spans="1:7" ht="12" customHeight="1" x14ac:dyDescent="0.3">
      <c r="A58" s="8"/>
      <c r="B58" s="51" t="s">
        <v>33</v>
      </c>
      <c r="C58" s="52"/>
      <c r="D58" s="52"/>
      <c r="E58" s="52"/>
      <c r="F58" s="52"/>
      <c r="G58" s="113">
        <f>G57*0.05</f>
        <v>181655</v>
      </c>
    </row>
    <row r="59" spans="1:7" ht="12" customHeight="1" x14ac:dyDescent="0.3">
      <c r="A59" s="8"/>
      <c r="B59" s="53" t="s">
        <v>34</v>
      </c>
      <c r="C59" s="54"/>
      <c r="D59" s="54"/>
      <c r="E59" s="54"/>
      <c r="F59" s="54"/>
      <c r="G59" s="114">
        <f>G58+G57</f>
        <v>3814755</v>
      </c>
    </row>
    <row r="60" spans="1:7" ht="12" customHeight="1" x14ac:dyDescent="0.3">
      <c r="A60" s="8"/>
      <c r="B60" s="51" t="s">
        <v>35</v>
      </c>
      <c r="C60" s="52"/>
      <c r="D60" s="52"/>
      <c r="E60" s="52"/>
      <c r="F60" s="52"/>
      <c r="G60" s="113">
        <f>G12</f>
        <v>8000000</v>
      </c>
    </row>
    <row r="61" spans="1:7" ht="12" customHeight="1" x14ac:dyDescent="0.3">
      <c r="A61" s="8"/>
      <c r="B61" s="55" t="s">
        <v>36</v>
      </c>
      <c r="C61" s="56"/>
      <c r="D61" s="56"/>
      <c r="E61" s="56"/>
      <c r="F61" s="56"/>
      <c r="G61" s="115">
        <f>G60-G59</f>
        <v>4185245</v>
      </c>
    </row>
    <row r="62" spans="1:7" ht="12" customHeight="1" x14ac:dyDescent="0.3">
      <c r="A62" s="8"/>
      <c r="B62" s="57" t="s">
        <v>65</v>
      </c>
      <c r="C62" s="58"/>
      <c r="D62" s="58"/>
      <c r="E62" s="58"/>
      <c r="F62" s="58"/>
      <c r="G62" s="59"/>
    </row>
    <row r="63" spans="1:7" ht="12.75" customHeight="1" thickBot="1" x14ac:dyDescent="0.35">
      <c r="A63" s="8"/>
      <c r="B63" s="60"/>
      <c r="C63" s="58"/>
      <c r="D63" s="58"/>
      <c r="E63" s="58"/>
      <c r="F63" s="58"/>
      <c r="G63" s="59"/>
    </row>
    <row r="64" spans="1:7" ht="12" customHeight="1" x14ac:dyDescent="0.3">
      <c r="A64" s="8"/>
      <c r="B64" s="90" t="s">
        <v>66</v>
      </c>
      <c r="C64" s="61"/>
      <c r="D64" s="61"/>
      <c r="E64" s="61"/>
      <c r="F64" s="62"/>
      <c r="G64" s="59"/>
    </row>
    <row r="65" spans="1:7" ht="12" customHeight="1" x14ac:dyDescent="0.3">
      <c r="A65" s="8"/>
      <c r="B65" s="91" t="s">
        <v>37</v>
      </c>
      <c r="C65" s="60"/>
      <c r="D65" s="60"/>
      <c r="E65" s="60"/>
      <c r="F65" s="63"/>
      <c r="G65" s="59"/>
    </row>
    <row r="66" spans="1:7" ht="12" customHeight="1" x14ac:dyDescent="0.3">
      <c r="A66" s="8"/>
      <c r="B66" s="91" t="s">
        <v>38</v>
      </c>
      <c r="C66" s="60"/>
      <c r="D66" s="60"/>
      <c r="E66" s="60"/>
      <c r="F66" s="63"/>
      <c r="G66" s="59"/>
    </row>
    <row r="67" spans="1:7" ht="12" customHeight="1" x14ac:dyDescent="0.3">
      <c r="A67" s="8"/>
      <c r="B67" s="91" t="s">
        <v>39</v>
      </c>
      <c r="C67" s="60"/>
      <c r="D67" s="60"/>
      <c r="E67" s="60"/>
      <c r="F67" s="63"/>
      <c r="G67" s="59"/>
    </row>
    <row r="68" spans="1:7" ht="12" customHeight="1" x14ac:dyDescent="0.3">
      <c r="A68" s="8"/>
      <c r="B68" s="91" t="s">
        <v>40</v>
      </c>
      <c r="C68" s="60"/>
      <c r="D68" s="60"/>
      <c r="E68" s="60"/>
      <c r="F68" s="63"/>
      <c r="G68" s="59"/>
    </row>
    <row r="69" spans="1:7" ht="12" customHeight="1" x14ac:dyDescent="0.3">
      <c r="A69" s="8"/>
      <c r="B69" s="91" t="s">
        <v>41</v>
      </c>
      <c r="C69" s="60"/>
      <c r="D69" s="60"/>
      <c r="E69" s="60"/>
      <c r="F69" s="63"/>
      <c r="G69" s="59"/>
    </row>
    <row r="70" spans="1:7" ht="12.75" customHeight="1" thickBot="1" x14ac:dyDescent="0.35">
      <c r="A70" s="8"/>
      <c r="B70" s="92" t="s">
        <v>71</v>
      </c>
      <c r="C70" s="64"/>
      <c r="D70" s="64"/>
      <c r="E70" s="64"/>
      <c r="F70" s="65"/>
      <c r="G70" s="59"/>
    </row>
    <row r="71" spans="1:7" ht="12.75" customHeight="1" x14ac:dyDescent="0.3">
      <c r="A71" s="8"/>
      <c r="B71" s="60"/>
      <c r="C71" s="60"/>
      <c r="D71" s="60"/>
      <c r="E71" s="60"/>
      <c r="F71" s="60"/>
      <c r="G71" s="59"/>
    </row>
    <row r="72" spans="1:7" ht="15" customHeight="1" thickBot="1" x14ac:dyDescent="0.35">
      <c r="A72" s="8"/>
      <c r="B72" s="138" t="s">
        <v>42</v>
      </c>
      <c r="C72" s="139"/>
      <c r="D72" s="66"/>
      <c r="E72" s="67"/>
      <c r="F72" s="67"/>
      <c r="G72" s="59"/>
    </row>
    <row r="73" spans="1:7" ht="12" customHeight="1" x14ac:dyDescent="0.3">
      <c r="A73" s="8"/>
      <c r="B73" s="68" t="s">
        <v>30</v>
      </c>
      <c r="C73" s="69" t="s">
        <v>92</v>
      </c>
      <c r="D73" s="70" t="s">
        <v>43</v>
      </c>
      <c r="E73" s="67"/>
      <c r="F73" s="67"/>
      <c r="G73" s="59"/>
    </row>
    <row r="74" spans="1:7" ht="12" customHeight="1" x14ac:dyDescent="0.3">
      <c r="A74" s="8"/>
      <c r="B74" s="71" t="s">
        <v>44</v>
      </c>
      <c r="C74" s="72">
        <f>G24</f>
        <v>2200000</v>
      </c>
      <c r="D74" s="73">
        <f>(C74/C80)</f>
        <v>0.57670807168481331</v>
      </c>
      <c r="E74" s="67"/>
      <c r="F74" s="67"/>
      <c r="G74" s="59"/>
    </row>
    <row r="75" spans="1:7" ht="12" customHeight="1" x14ac:dyDescent="0.3">
      <c r="A75" s="8"/>
      <c r="B75" s="71" t="s">
        <v>45</v>
      </c>
      <c r="C75" s="74">
        <v>0</v>
      </c>
      <c r="D75" s="73">
        <v>0</v>
      </c>
      <c r="E75" s="67"/>
      <c r="F75" s="67"/>
      <c r="G75" s="59"/>
    </row>
    <row r="76" spans="1:7" ht="12" customHeight="1" x14ac:dyDescent="0.3">
      <c r="A76" s="8"/>
      <c r="B76" s="71" t="s">
        <v>46</v>
      </c>
      <c r="C76" s="72">
        <f>G35</f>
        <v>350000</v>
      </c>
      <c r="D76" s="73">
        <f>(C76/C80)</f>
        <v>9.1749011404402114E-2</v>
      </c>
      <c r="E76" s="67"/>
      <c r="F76" s="67"/>
      <c r="G76" s="59"/>
    </row>
    <row r="77" spans="1:7" ht="12" customHeight="1" x14ac:dyDescent="0.3">
      <c r="A77" s="8"/>
      <c r="B77" s="71" t="s">
        <v>25</v>
      </c>
      <c r="C77" s="72">
        <f>G48</f>
        <v>793100</v>
      </c>
      <c r="D77" s="73">
        <f>(C77/C80)</f>
        <v>0.2079032598423752</v>
      </c>
      <c r="E77" s="67"/>
      <c r="F77" s="67"/>
      <c r="G77" s="59"/>
    </row>
    <row r="78" spans="1:7" ht="12" customHeight="1" x14ac:dyDescent="0.3">
      <c r="A78" s="8"/>
      <c r="B78" s="71" t="s">
        <v>47</v>
      </c>
      <c r="C78" s="75">
        <f>G55</f>
        <v>290000</v>
      </c>
      <c r="D78" s="73">
        <f>(C78/C80)</f>
        <v>7.6020609449361759E-2</v>
      </c>
      <c r="E78" s="76"/>
      <c r="F78" s="76"/>
      <c r="G78" s="59"/>
    </row>
    <row r="79" spans="1:7" ht="12" customHeight="1" x14ac:dyDescent="0.3">
      <c r="A79" s="8"/>
      <c r="B79" s="71" t="s">
        <v>48</v>
      </c>
      <c r="C79" s="75">
        <f>G58</f>
        <v>181655</v>
      </c>
      <c r="D79" s="73">
        <f>(C79/C80)</f>
        <v>4.7619047619047616E-2</v>
      </c>
      <c r="E79" s="76"/>
      <c r="F79" s="76"/>
      <c r="G79" s="59"/>
    </row>
    <row r="80" spans="1:7" ht="12.75" customHeight="1" thickBot="1" x14ac:dyDescent="0.35">
      <c r="A80" s="8"/>
      <c r="B80" s="77" t="s">
        <v>49</v>
      </c>
      <c r="C80" s="78">
        <f>SUM(C74:C79)</f>
        <v>3814755</v>
      </c>
      <c r="D80" s="79">
        <f>SUM(D74:D79)</f>
        <v>1</v>
      </c>
      <c r="E80" s="76"/>
      <c r="F80" s="76"/>
      <c r="G80" s="59"/>
    </row>
    <row r="81" spans="1:7" ht="12" customHeight="1" x14ac:dyDescent="0.3">
      <c r="A81" s="8"/>
      <c r="B81" s="60"/>
      <c r="C81" s="58"/>
      <c r="D81" s="58"/>
      <c r="E81" s="58"/>
      <c r="F81" s="58"/>
      <c r="G81" s="59"/>
    </row>
    <row r="82" spans="1:7" ht="12.75" customHeight="1" x14ac:dyDescent="0.3">
      <c r="A82" s="8"/>
      <c r="B82" s="80"/>
      <c r="C82" s="58"/>
      <c r="D82" s="58"/>
      <c r="E82" s="58"/>
      <c r="F82" s="58"/>
      <c r="G82" s="59"/>
    </row>
    <row r="83" spans="1:7" ht="12" customHeight="1" thickBot="1" x14ac:dyDescent="0.35">
      <c r="A83" s="7"/>
      <c r="B83" s="81"/>
      <c r="C83" s="82" t="s">
        <v>63</v>
      </c>
      <c r="D83" s="83"/>
      <c r="E83" s="84"/>
      <c r="F83" s="85"/>
      <c r="G83" s="59"/>
    </row>
    <row r="84" spans="1:7" ht="12" customHeight="1" x14ac:dyDescent="0.3">
      <c r="A84" s="8"/>
      <c r="B84" s="86" t="s">
        <v>93</v>
      </c>
      <c r="C84" s="101">
        <v>300</v>
      </c>
      <c r="D84" s="101">
        <v>400</v>
      </c>
      <c r="E84" s="102">
        <v>500</v>
      </c>
      <c r="F84" s="87"/>
      <c r="G84" s="88"/>
    </row>
    <row r="85" spans="1:7" ht="12.75" customHeight="1" thickBot="1" x14ac:dyDescent="0.35">
      <c r="A85" s="8"/>
      <c r="B85" s="77" t="s">
        <v>69</v>
      </c>
      <c r="C85" s="95">
        <f>(G59/C84)</f>
        <v>12715.85</v>
      </c>
      <c r="D85" s="95">
        <f>(G59/D84)</f>
        <v>9536.8875000000007</v>
      </c>
      <c r="E85" s="96">
        <f>(G59/E84)</f>
        <v>7629.51</v>
      </c>
      <c r="F85" s="87"/>
      <c r="G85" s="88"/>
    </row>
    <row r="86" spans="1:7" ht="15.6" customHeight="1" x14ac:dyDescent="0.3">
      <c r="A86" s="8"/>
      <c r="B86" s="94" t="s">
        <v>50</v>
      </c>
      <c r="C86" s="60"/>
      <c r="D86" s="60"/>
      <c r="E86" s="60"/>
      <c r="F86" s="60"/>
      <c r="G86" s="60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65DBC-385E-41E3-82FE-8AF2D8F5FB2D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c5dbce2d-49dc-4afe-a5b0-d7fb7a901161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030f0af-99cb-42f1-88fc-acec7333119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7C26223-38CE-446F-BCCB-E4A673FBC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C2F19-E2B8-459E-9AF9-6B5C48AE2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