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perez\DOCUMENTOS\Nora\deptofin\FICHAS 2022\LITUECHE\"/>
    </mc:Choice>
  </mc:AlternateContent>
  <bookViews>
    <workbookView xWindow="0" yWindow="0" windowWidth="20490" windowHeight="7455"/>
  </bookViews>
  <sheets>
    <sheet name="APICULTURA SECANO" sheetId="1" r:id="rId1"/>
  </sheets>
  <definedNames>
    <definedName name="_xlnm.Print_Area" localSheetId="0">'APICULTURA SECANO'!$A$1:$G$102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9" i="1" l="1"/>
  <c r="G67" i="1"/>
  <c r="G68" i="1"/>
  <c r="G66" i="1"/>
  <c r="G49" i="1"/>
  <c r="G50" i="1"/>
  <c r="G51" i="1"/>
  <c r="G52" i="1"/>
  <c r="G53" i="1"/>
  <c r="G54" i="1"/>
  <c r="G55" i="1"/>
  <c r="G56" i="1"/>
  <c r="G57" i="1"/>
  <c r="G58" i="1"/>
  <c r="G60" i="1"/>
  <c r="G48" i="1"/>
  <c r="G22" i="1"/>
  <c r="G23" i="1"/>
  <c r="G24" i="1"/>
  <c r="G25" i="1"/>
  <c r="G26" i="1"/>
  <c r="G27" i="1"/>
  <c r="G28" i="1"/>
  <c r="G29" i="1"/>
  <c r="G30" i="1"/>
  <c r="G31" i="1"/>
  <c r="G21" i="1"/>
  <c r="G69" i="1" l="1"/>
  <c r="G61" i="1"/>
  <c r="G34" i="1"/>
  <c r="G12" i="1"/>
  <c r="G71" i="1" l="1"/>
  <c r="C93" i="1"/>
  <c r="C90" i="1"/>
  <c r="C94" i="1"/>
  <c r="C91" i="1" l="1"/>
  <c r="G74" i="1"/>
  <c r="G72" i="1"/>
  <c r="C95" i="1" s="1"/>
  <c r="G73" i="1" l="1"/>
  <c r="D101" i="1" l="1"/>
  <c r="E101" i="1"/>
  <c r="G75" i="1"/>
  <c r="C101" i="1"/>
  <c r="C96" i="1"/>
  <c r="D95" i="1" s="1"/>
  <c r="D90" i="1" l="1"/>
  <c r="D92" i="1"/>
  <c r="D93" i="1"/>
  <c r="D94" i="1"/>
  <c r="D96" i="1" l="1"/>
  <c r="G44" i="1"/>
</calcChain>
</file>

<file path=xl/sharedStrings.xml><?xml version="1.0" encoding="utf-8"?>
<sst xmlns="http://schemas.openxmlformats.org/spreadsheetml/2006/main" count="181" uniqueCount="130">
  <si>
    <t>RUBRO O CULTIVO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</si>
  <si>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</si>
  <si>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</si>
  <si>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</si>
  <si>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</si>
  <si>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</si>
  <si>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</si>
  <si>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</si>
  <si>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</si>
  <si>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</si>
  <si>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</si>
  <si>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</si>
  <si>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</si>
  <si>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</si>
  <si>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</si>
  <si>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</si>
  <si>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</si>
  <si>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</si>
  <si>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</si>
  <si>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</si>
  <si>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</si>
  <si>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</si>
  <si>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</si>
  <si>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</si>
  <si>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</si>
  <si>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</si>
  <si>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</si>
  <si>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</si>
  <si>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</si>
  <si>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</si>
  <si>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</si>
  <si>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</si>
  <si>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</si>
  <si>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</si>
  <si>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</si>
  <si>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</si>
  <si>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</si>
  <si>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</si>
  <si>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</si>
  <si>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</si>
  <si>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</si>
  <si>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</si>
  <si>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</si>
  <si>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</si>
  <si>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</si>
  <si>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</si>
  <si>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</si>
  <si>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</si>
  <si>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</si>
  <si>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</si>
  <si>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</si>
  <si>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</si>
  <si>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 xml:space="preserve"> </t>
  </si>
  <si>
    <t>kg</t>
  </si>
  <si>
    <t>Costo unitario ($/ Unidades) (*)</t>
  </si>
  <si>
    <t>ESCENARIOS COSTO UNITARIO  ($/unidades)</t>
  </si>
  <si>
    <t>RAZA</t>
  </si>
  <si>
    <t>Apicultura</t>
  </si>
  <si>
    <t>Medio</t>
  </si>
  <si>
    <t>Lib. B. O'Higgins</t>
  </si>
  <si>
    <t>Hibrida Carnica - Italiana</t>
  </si>
  <si>
    <t>Enero-Marzo</t>
  </si>
  <si>
    <t xml:space="preserve">Mercado interno y  externo </t>
  </si>
  <si>
    <t xml:space="preserve">Octubre-Febrero </t>
  </si>
  <si>
    <t>Sequía, heladas, incendios.</t>
  </si>
  <si>
    <t>COSTOS DIRECTOS DE PRODUCCIÓN (100 COLMENAS)</t>
  </si>
  <si>
    <t>Eliminación de malezas</t>
  </si>
  <si>
    <t>Julio a Agosto</t>
  </si>
  <si>
    <t>Toma de muestras para análisis sanitarios</t>
  </si>
  <si>
    <t>Marzo y Julio</t>
  </si>
  <si>
    <t>Controles sanitarios</t>
  </si>
  <si>
    <t>Febrero y Agosto</t>
  </si>
  <si>
    <t>Preparación de apiario para otoño e invierno</t>
  </si>
  <si>
    <t>Marzo</t>
  </si>
  <si>
    <t>Alimentación de colmenas</t>
  </si>
  <si>
    <t>Marzo a Septiembre</t>
  </si>
  <si>
    <t>Instalación y monitoreo a trampas avispa chaqueta amarilla</t>
  </si>
  <si>
    <t>Agosto a Mayo</t>
  </si>
  <si>
    <t>Manejo de alzas y marcos en colmenas</t>
  </si>
  <si>
    <t>Septiembre a Enero</t>
  </si>
  <si>
    <t>Produción de núcleos para reposición</t>
  </si>
  <si>
    <t>Septiembre a Octubre</t>
  </si>
  <si>
    <t xml:space="preserve">Cosecha (traslado de apiario a sala de cosecha) </t>
  </si>
  <si>
    <t>Noviembre a Febrero</t>
  </si>
  <si>
    <t>Reparación y/o mantención de materiales de colmenas en bodega</t>
  </si>
  <si>
    <t>Abril a Agosto</t>
  </si>
  <si>
    <t>Fundición marcos negros (30%)</t>
  </si>
  <si>
    <t>Mayo y Agosto</t>
  </si>
  <si>
    <t>Amitraz</t>
  </si>
  <si>
    <t>Paquete</t>
  </si>
  <si>
    <t xml:space="preserve">Febrero a Abril  </t>
  </si>
  <si>
    <t>Timol (alcohol y oasis)</t>
  </si>
  <si>
    <t>Tratamiento (colmenas)</t>
  </si>
  <si>
    <t>Acido Oxálico (control de Varroa)</t>
  </si>
  <si>
    <t xml:space="preserve">Agosto a Septiembre </t>
  </si>
  <si>
    <t xml:space="preserve">Glicerina liquida </t>
  </si>
  <si>
    <t>lt</t>
  </si>
  <si>
    <t>Acido Acético (control de nosemosis)</t>
  </si>
  <si>
    <t>Vespugard (control chaqueta amarilla)</t>
  </si>
  <si>
    <t>Abril-Mayo/Sep-Nov</t>
  </si>
  <si>
    <t xml:space="preserve">Promotor L </t>
  </si>
  <si>
    <t>Mar-Abr/Ago-Sep</t>
  </si>
  <si>
    <t xml:space="preserve">Torta proteíca </t>
  </si>
  <si>
    <t>Marzo a Julio</t>
  </si>
  <si>
    <t>Azúcar granulada</t>
  </si>
  <si>
    <t>Tambor mielero 200 lts</t>
  </si>
  <si>
    <t>Junio-Septiembre</t>
  </si>
  <si>
    <t>Combustible visitas apiarios</t>
  </si>
  <si>
    <t>Enero a diciembre</t>
  </si>
  <si>
    <t>Servicio de extracción de miel en sala de cosecha</t>
  </si>
  <si>
    <t>Alzas</t>
  </si>
  <si>
    <t>Noviembre a febrero</t>
  </si>
  <si>
    <t>Cambio de Cera (bruta*laminada)</t>
  </si>
  <si>
    <t>Análisis nosemosis, acariosis y varroasis</t>
  </si>
  <si>
    <t>Arriendo terreno apiario</t>
  </si>
  <si>
    <t>Julio</t>
  </si>
  <si>
    <t>c/u</t>
  </si>
  <si>
    <t>Abril</t>
  </si>
  <si>
    <t>RENDIMIENTO (Kg)</t>
  </si>
  <si>
    <t>Materiales para mantenión y reparación de colmenas (madera, clavos, alambre)</t>
  </si>
  <si>
    <t>PRECIO ESPERADO ($/Kg)</t>
  </si>
  <si>
    <t>3. Precio esperado por ventas corresponde a precio colocado en el domicilio del comprador.</t>
  </si>
  <si>
    <t>7. 100 colmenas en otoñ (10% mortalidad, 90 en producción, 19 núcleos para reposición de masa</t>
  </si>
  <si>
    <t>8. Servicio de cosecha en la zona se cancela con maquila (5-10% de cosecha, según kilos de miel)</t>
  </si>
  <si>
    <t>$/Colmena</t>
  </si>
  <si>
    <t>COSTO TOTAL/ Colmena</t>
  </si>
  <si>
    <t>Rendimiento  (Kg /Colmena)</t>
  </si>
  <si>
    <t>Junio</t>
  </si>
  <si>
    <t>TODAS</t>
  </si>
  <si>
    <t>LITUECHE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</si>
</sst>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 * #,##0.0_ ;_ * \-#,##0.0_ ;_ * &quot;-&quot;??_ ;_ @_ "/>
    <numFmt numFmtId="168" formatCode="0.0"/>
  </numFmts>
  <fonts count="25">
    <font>
      <sz val="11"/>
      <color indexed="8"/>
      <name val="Calibri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9"/>
      <color theme="1"/>
      <name val="Arial Narrow"/>
      <family val="2"/>
    </font>
    <font>
      <b/>
      <sz val="9"/>
      <name val="Calibri"/>
      <family val="2"/>
    </font>
    <font>
      <sz val="9"/>
      <name val="Helvetica Neue"/>
      <family val="2"/>
      <scheme val="minor"/>
    </font>
    <font>
      <sz val="9"/>
      <color indexed="8"/>
      <name val="Helvetica Neue"/>
      <family val="2"/>
      <scheme val="minor"/>
    </font>
    <font>
      <b/>
      <sz val="9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5">
    <xf numFmtId="0" fontId="0" fillId="0" borderId="0" applyNumberFormat="0" applyFill="0" applyBorder="0" applyProtection="0"/>
    <xf numFmtId="0" fontId="19" fillId="0" borderId="20"/>
    <xf numFmtId="0" fontId="1" fillId="0" borderId="20"/>
    <xf numFmtId="0" fontId="19" fillId="0" borderId="20"/>
    <xf numFmtId="167" fontId="19" fillId="0" borderId="20" applyFont="0" applyFill="0" applyBorder="0" applyAlignment="0" applyProtection="0"/>
  </cellStyleXfs>
  <cellXfs count="185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2" fillId="3" borderId="5" xfId="0" applyNumberFormat="1" applyFont="1" applyFill="1" applyBorder="1" applyAlignment="1">
      <alignment vertical="center" wrapText="1"/>
    </xf>
    <xf numFmtId="49" fontId="3" fillId="2" borderId="6" xfId="0" applyNumberFormat="1" applyFont="1" applyFill="1" applyBorder="1" applyAlignment="1">
      <alignment horizontal="right"/>
    </xf>
    <xf numFmtId="0" fontId="3" fillId="2" borderId="7" xfId="0" applyFont="1" applyFill="1" applyBorder="1" applyAlignment="1"/>
    <xf numFmtId="49" fontId="5" fillId="2" borderId="5" xfId="0" applyNumberFormat="1" applyFont="1" applyFill="1" applyBorder="1" applyAlignment="1">
      <alignment vertical="center" wrapText="1"/>
    </xf>
    <xf numFmtId="0" fontId="6" fillId="2" borderId="7" xfId="0" applyFont="1" applyFill="1" applyBorder="1" applyAlignment="1"/>
    <xf numFmtId="49" fontId="5" fillId="2" borderId="6" xfId="0" applyNumberFormat="1" applyFont="1" applyFill="1" applyBorder="1" applyAlignment="1">
      <alignment wrapText="1"/>
    </xf>
    <xf numFmtId="49" fontId="5" fillId="2" borderId="6" xfId="0" applyNumberFormat="1" applyFont="1" applyFill="1" applyBorder="1" applyAlignment="1"/>
    <xf numFmtId="0" fontId="5" fillId="2" borderId="6" xfId="0" applyFont="1" applyFill="1" applyBorder="1" applyAlignment="1"/>
    <xf numFmtId="0" fontId="3" fillId="2" borderId="8" xfId="0" applyFont="1" applyFill="1" applyBorder="1" applyAlignment="1">
      <alignment wrapText="1"/>
    </xf>
    <xf numFmtId="14" fontId="3" fillId="2" borderId="9" xfId="0" applyNumberFormat="1" applyFont="1" applyFill="1" applyBorder="1" applyAlignment="1"/>
    <xf numFmtId="0" fontId="3" fillId="2" borderId="3" xfId="0" applyFont="1" applyFill="1" applyBorder="1" applyAlignment="1"/>
    <xf numFmtId="0" fontId="3" fillId="2" borderId="9" xfId="0" applyFont="1" applyFill="1" applyBorder="1" applyAlignment="1"/>
    <xf numFmtId="0" fontId="0" fillId="2" borderId="10" xfId="0" applyFont="1" applyFill="1" applyBorder="1" applyAlignment="1"/>
    <xf numFmtId="0" fontId="3" fillId="2" borderId="11" xfId="0" applyFont="1" applyFill="1" applyBorder="1" applyAlignment="1"/>
    <xf numFmtId="0" fontId="3" fillId="2" borderId="12" xfId="0" applyFont="1" applyFill="1" applyBorder="1" applyAlignment="1">
      <alignment horizontal="left"/>
    </xf>
    <xf numFmtId="0" fontId="3" fillId="2" borderId="12" xfId="0" applyFont="1" applyFill="1" applyBorder="1" applyAlignment="1"/>
    <xf numFmtId="49" fontId="2" fillId="5" borderId="13" xfId="0" applyNumberFormat="1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49" fontId="2" fillId="3" borderId="6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wrapText="1"/>
    </xf>
    <xf numFmtId="49" fontId="8" fillId="3" borderId="6" xfId="0" applyNumberFormat="1" applyFont="1" applyFill="1" applyBorder="1" applyAlignment="1">
      <alignment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3" fontId="3" fillId="2" borderId="12" xfId="0" applyNumberFormat="1" applyFont="1" applyFill="1" applyBorder="1" applyAlignment="1"/>
    <xf numFmtId="49" fontId="2" fillId="5" borderId="15" xfId="0" applyNumberFormat="1" applyFont="1" applyFill="1" applyBorder="1" applyAlignment="1">
      <alignment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49" fontId="2" fillId="3" borderId="15" xfId="0" applyNumberFormat="1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/>
    </xf>
    <xf numFmtId="49" fontId="4" fillId="3" borderId="15" xfId="0" applyNumberFormat="1" applyFont="1" applyFill="1" applyBorder="1" applyAlignment="1">
      <alignment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vertical="center"/>
    </xf>
    <xf numFmtId="0" fontId="3" fillId="2" borderId="17" xfId="0" applyFont="1" applyFill="1" applyBorder="1" applyAlignment="1"/>
    <xf numFmtId="0" fontId="3" fillId="2" borderId="18" xfId="0" applyFont="1" applyFill="1" applyBorder="1" applyAlignment="1"/>
    <xf numFmtId="3" fontId="3" fillId="2" borderId="18" xfId="0" applyNumberFormat="1" applyFont="1" applyFill="1" applyBorder="1" applyAlignment="1"/>
    <xf numFmtId="49" fontId="2" fillId="3" borderId="13" xfId="0" applyNumberFormat="1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horizontal="center" vertical="center" wrapText="1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49" fontId="9" fillId="3" borderId="19" xfId="0" applyNumberFormat="1" applyFont="1" applyFill="1" applyBorder="1" applyAlignment="1">
      <alignment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vertical="center"/>
    </xf>
    <xf numFmtId="0" fontId="2" fillId="5" borderId="15" xfId="0" applyFont="1" applyFill="1" applyBorder="1" applyAlignment="1">
      <alignment vertical="center"/>
    </xf>
    <xf numFmtId="0" fontId="2" fillId="3" borderId="15" xfId="0" applyFont="1" applyFill="1" applyBorder="1" applyAlignment="1">
      <alignment vertical="center"/>
    </xf>
    <xf numFmtId="0" fontId="15" fillId="6" borderId="20" xfId="0" applyFont="1" applyFill="1" applyBorder="1" applyAlignment="1"/>
    <xf numFmtId="3" fontId="13" fillId="2" borderId="6" xfId="0" applyNumberFormat="1" applyFont="1" applyFill="1" applyBorder="1" applyAlignment="1">
      <alignment vertical="center"/>
    </xf>
    <xf numFmtId="166" fontId="13" fillId="2" borderId="6" xfId="0" applyNumberFormat="1" applyFont="1" applyFill="1" applyBorder="1" applyAlignment="1">
      <alignment vertical="center"/>
    </xf>
    <xf numFmtId="0" fontId="10" fillId="6" borderId="20" xfId="0" applyFont="1" applyFill="1" applyBorder="1" applyAlignment="1">
      <alignment vertical="center"/>
    </xf>
    <xf numFmtId="0" fontId="15" fillId="2" borderId="20" xfId="0" applyFont="1" applyFill="1" applyBorder="1" applyAlignment="1"/>
    <xf numFmtId="0" fontId="0" fillId="2" borderId="22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10" fillId="2" borderId="20" xfId="0" applyFont="1" applyFill="1" applyBorder="1" applyAlignment="1">
      <alignment vertical="center"/>
    </xf>
    <xf numFmtId="0" fontId="3" fillId="2" borderId="23" xfId="0" applyFont="1" applyFill="1" applyBorder="1" applyAlignment="1"/>
    <xf numFmtId="3" fontId="3" fillId="2" borderId="23" xfId="0" applyNumberFormat="1" applyFont="1" applyFill="1" applyBorder="1" applyAlignment="1"/>
    <xf numFmtId="49" fontId="2" fillId="5" borderId="24" xfId="0" applyNumberFormat="1" applyFont="1" applyFill="1" applyBorder="1" applyAlignment="1">
      <alignment vertical="center"/>
    </xf>
    <xf numFmtId="0" fontId="2" fillId="5" borderId="25" xfId="0" applyFont="1" applyFill="1" applyBorder="1" applyAlignment="1">
      <alignment vertical="center"/>
    </xf>
    <xf numFmtId="165" fontId="2" fillId="5" borderId="26" xfId="0" applyNumberFormat="1" applyFont="1" applyFill="1" applyBorder="1" applyAlignment="1">
      <alignment vertical="center"/>
    </xf>
    <xf numFmtId="49" fontId="2" fillId="3" borderId="27" xfId="0" applyNumberFormat="1" applyFont="1" applyFill="1" applyBorder="1" applyAlignment="1">
      <alignment vertical="center"/>
    </xf>
    <xf numFmtId="165" fontId="2" fillId="3" borderId="28" xfId="0" applyNumberFormat="1" applyFont="1" applyFill="1" applyBorder="1" applyAlignment="1">
      <alignment vertical="center"/>
    </xf>
    <xf numFmtId="49" fontId="2" fillId="5" borderId="27" xfId="0" applyNumberFormat="1" applyFont="1" applyFill="1" applyBorder="1" applyAlignment="1">
      <alignment vertical="center"/>
    </xf>
    <xf numFmtId="165" fontId="2" fillId="5" borderId="28" xfId="0" applyNumberFormat="1" applyFont="1" applyFill="1" applyBorder="1" applyAlignment="1">
      <alignment vertical="center"/>
    </xf>
    <xf numFmtId="49" fontId="2" fillId="5" borderId="29" xfId="0" applyNumberFormat="1" applyFont="1" applyFill="1" applyBorder="1" applyAlignment="1">
      <alignment vertical="center"/>
    </xf>
    <xf numFmtId="0" fontId="10" fillId="5" borderId="30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6" fillId="2" borderId="20" xfId="0" applyFont="1" applyFill="1" applyBorder="1" applyAlignment="1">
      <alignment vertical="center"/>
    </xf>
    <xf numFmtId="49" fontId="13" fillId="7" borderId="31" xfId="0" applyNumberFormat="1" applyFont="1" applyFill="1" applyBorder="1" applyAlignment="1">
      <alignment vertical="center"/>
    </xf>
    <xf numFmtId="49" fontId="13" fillId="2" borderId="33" xfId="0" applyNumberFormat="1" applyFont="1" applyFill="1" applyBorder="1" applyAlignment="1">
      <alignment vertical="center"/>
    </xf>
    <xf numFmtId="9" fontId="15" fillId="2" borderId="34" xfId="0" applyNumberFormat="1" applyFont="1" applyFill="1" applyBorder="1" applyAlignment="1"/>
    <xf numFmtId="49" fontId="13" fillId="7" borderId="35" xfId="0" applyNumberFormat="1" applyFont="1" applyFill="1" applyBorder="1" applyAlignment="1">
      <alignment vertical="center"/>
    </xf>
    <xf numFmtId="166" fontId="13" fillId="7" borderId="36" xfId="0" applyNumberFormat="1" applyFont="1" applyFill="1" applyBorder="1" applyAlignment="1">
      <alignment vertical="center"/>
    </xf>
    <xf numFmtId="9" fontId="13" fillId="7" borderId="37" xfId="0" applyNumberFormat="1" applyFont="1" applyFill="1" applyBorder="1" applyAlignment="1">
      <alignment vertical="center"/>
    </xf>
    <xf numFmtId="0" fontId="15" fillId="8" borderId="40" xfId="0" applyFont="1" applyFill="1" applyBorder="1" applyAlignment="1"/>
    <xf numFmtId="0" fontId="15" fillId="2" borderId="20" xfId="0" applyFont="1" applyFill="1" applyBorder="1" applyAlignment="1">
      <alignment vertical="center"/>
    </xf>
    <xf numFmtId="49" fontId="15" fillId="2" borderId="20" xfId="0" applyNumberFormat="1" applyFont="1" applyFill="1" applyBorder="1" applyAlignment="1">
      <alignment vertical="center"/>
    </xf>
    <xf numFmtId="49" fontId="13" fillId="2" borderId="41" xfId="0" applyNumberFormat="1" applyFont="1" applyFill="1" applyBorder="1" applyAlignment="1">
      <alignment vertical="center"/>
    </xf>
    <xf numFmtId="0" fontId="15" fillId="2" borderId="42" xfId="0" applyFont="1" applyFill="1" applyBorder="1" applyAlignment="1"/>
    <xf numFmtId="0" fontId="15" fillId="2" borderId="43" xfId="0" applyFont="1" applyFill="1" applyBorder="1" applyAlignment="1"/>
    <xf numFmtId="49" fontId="15" fillId="2" borderId="44" xfId="0" applyNumberFormat="1" applyFont="1" applyFill="1" applyBorder="1" applyAlignment="1">
      <alignment vertical="center"/>
    </xf>
    <xf numFmtId="0" fontId="15" fillId="2" borderId="45" xfId="0" applyFont="1" applyFill="1" applyBorder="1" applyAlignment="1"/>
    <xf numFmtId="49" fontId="15" fillId="2" borderId="46" xfId="0" applyNumberFormat="1" applyFont="1" applyFill="1" applyBorder="1" applyAlignment="1">
      <alignment vertical="center"/>
    </xf>
    <xf numFmtId="0" fontId="15" fillId="2" borderId="47" xfId="0" applyFont="1" applyFill="1" applyBorder="1" applyAlignment="1"/>
    <xf numFmtId="0" fontId="15" fillId="2" borderId="48" xfId="0" applyFont="1" applyFill="1" applyBorder="1" applyAlignment="1"/>
    <xf numFmtId="0" fontId="13" fillId="6" borderId="20" xfId="0" applyFont="1" applyFill="1" applyBorder="1" applyAlignment="1">
      <alignment vertical="center"/>
    </xf>
    <xf numFmtId="49" fontId="13" fillId="7" borderId="49" xfId="0" applyNumberFormat="1" applyFont="1" applyFill="1" applyBorder="1" applyAlignment="1">
      <alignment vertical="center"/>
    </xf>
    <xf numFmtId="166" fontId="13" fillId="7" borderId="37" xfId="0" applyNumberFormat="1" applyFont="1" applyFill="1" applyBorder="1" applyAlignment="1">
      <alignment vertical="center"/>
    </xf>
    <xf numFmtId="0" fontId="0" fillId="0" borderId="20" xfId="0" applyNumberFormat="1" applyFont="1" applyBorder="1" applyAlignment="1"/>
    <xf numFmtId="3" fontId="3" fillId="2" borderId="15" xfId="0" applyNumberFormat="1" applyFont="1" applyFill="1" applyBorder="1" applyAlignment="1">
      <alignment vertical="center"/>
    </xf>
    <xf numFmtId="49" fontId="5" fillId="2" borderId="6" xfId="0" applyNumberFormat="1" applyFont="1" applyFill="1" applyBorder="1" applyAlignment="1">
      <alignment wrapText="1"/>
    </xf>
    <xf numFmtId="0" fontId="5" fillId="2" borderId="6" xfId="0" applyNumberFormat="1" applyFont="1" applyFill="1" applyBorder="1" applyAlignment="1">
      <alignment horizontal="center" wrapText="1"/>
    </xf>
    <xf numFmtId="49" fontId="2" fillId="3" borderId="52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0" fontId="3" fillId="2" borderId="12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 vertical="center"/>
    </xf>
    <xf numFmtId="3" fontId="3" fillId="2" borderId="12" xfId="0" applyNumberFormat="1" applyFont="1" applyFill="1" applyBorder="1" applyAlignment="1">
      <alignment horizontal="right"/>
    </xf>
    <xf numFmtId="0" fontId="3" fillId="2" borderId="2" xfId="0" applyFont="1" applyFill="1" applyBorder="1" applyAlignment="1">
      <alignment horizontal="right" vertical="center"/>
    </xf>
    <xf numFmtId="3" fontId="3" fillId="2" borderId="18" xfId="0" applyNumberFormat="1" applyFont="1" applyFill="1" applyBorder="1" applyAlignment="1">
      <alignment horizontal="right"/>
    </xf>
    <xf numFmtId="3" fontId="3" fillId="2" borderId="23" xfId="0" applyNumberFormat="1" applyFont="1" applyFill="1" applyBorder="1" applyAlignment="1">
      <alignment horizontal="right"/>
    </xf>
    <xf numFmtId="165" fontId="2" fillId="2" borderId="20" xfId="0" applyNumberFormat="1" applyFont="1" applyFill="1" applyBorder="1" applyAlignment="1">
      <alignment horizontal="right" vertical="center"/>
    </xf>
    <xf numFmtId="165" fontId="17" fillId="2" borderId="20" xfId="0" applyNumberFormat="1" applyFont="1" applyFill="1" applyBorder="1" applyAlignment="1">
      <alignment horizontal="right" vertical="center"/>
    </xf>
    <xf numFmtId="0" fontId="15" fillId="2" borderId="20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0" fontId="9" fillId="3" borderId="19" xfId="0" applyFont="1" applyFill="1" applyBorder="1" applyAlignment="1">
      <alignment horizontal="right" vertical="center"/>
    </xf>
    <xf numFmtId="49" fontId="2" fillId="3" borderId="52" xfId="0" applyNumberFormat="1" applyFont="1" applyFill="1" applyBorder="1" applyAlignment="1">
      <alignment horizontal="center" vertical="center"/>
    </xf>
    <xf numFmtId="0" fontId="3" fillId="2" borderId="53" xfId="0" applyFont="1" applyFill="1" applyBorder="1" applyAlignment="1"/>
    <xf numFmtId="0" fontId="3" fillId="2" borderId="54" xfId="0" applyFont="1" applyFill="1" applyBorder="1" applyAlignment="1"/>
    <xf numFmtId="0" fontId="3" fillId="2" borderId="54" xfId="0" applyFont="1" applyFill="1" applyBorder="1" applyAlignment="1">
      <alignment horizontal="center"/>
    </xf>
    <xf numFmtId="3" fontId="3" fillId="2" borderId="54" xfId="0" applyNumberFormat="1" applyFont="1" applyFill="1" applyBorder="1" applyAlignment="1"/>
    <xf numFmtId="3" fontId="3" fillId="2" borderId="54" xfId="0" applyNumberFormat="1" applyFont="1" applyFill="1" applyBorder="1" applyAlignment="1">
      <alignment horizontal="right"/>
    </xf>
    <xf numFmtId="49" fontId="9" fillId="3" borderId="51" xfId="0" applyNumberFormat="1" applyFont="1" applyFill="1" applyBorder="1" applyAlignment="1">
      <alignment vertical="center"/>
    </xf>
    <xf numFmtId="0" fontId="9" fillId="3" borderId="51" xfId="0" applyFont="1" applyFill="1" applyBorder="1" applyAlignment="1">
      <alignment horizontal="center" vertical="center"/>
    </xf>
    <xf numFmtId="0" fontId="9" fillId="3" borderId="51" xfId="0" applyFont="1" applyFill="1" applyBorder="1" applyAlignment="1">
      <alignment vertical="center"/>
    </xf>
    <xf numFmtId="3" fontId="0" fillId="0" borderId="0" xfId="0" applyNumberFormat="1" applyFont="1" applyAlignment="1"/>
    <xf numFmtId="3" fontId="13" fillId="7" borderId="50" xfId="0" applyNumberFormat="1" applyFont="1" applyFill="1" applyBorder="1" applyAlignment="1">
      <alignment vertical="center"/>
    </xf>
    <xf numFmtId="3" fontId="5" fillId="2" borderId="6" xfId="0" applyNumberFormat="1" applyFont="1" applyFill="1" applyBorder="1" applyAlignment="1">
      <alignment horizontal="center" wrapText="1"/>
    </xf>
    <xf numFmtId="3" fontId="8" fillId="3" borderId="6" xfId="0" applyNumberFormat="1" applyFont="1" applyFill="1" applyBorder="1" applyAlignment="1">
      <alignment horizontal="center" vertical="center"/>
    </xf>
    <xf numFmtId="3" fontId="8" fillId="3" borderId="15" xfId="0" applyNumberFormat="1" applyFont="1" applyFill="1" applyBorder="1" applyAlignment="1">
      <alignment horizontal="center" vertical="center"/>
    </xf>
    <xf numFmtId="3" fontId="3" fillId="2" borderId="15" xfId="0" applyNumberFormat="1" applyFont="1" applyFill="1" applyBorder="1" applyAlignment="1">
      <alignment horizontal="center" vertical="center"/>
    </xf>
    <xf numFmtId="3" fontId="4" fillId="3" borderId="15" xfId="0" applyNumberFormat="1" applyFont="1" applyFill="1" applyBorder="1" applyAlignment="1">
      <alignment horizontal="center" vertical="center"/>
    </xf>
    <xf numFmtId="3" fontId="9" fillId="3" borderId="51" xfId="0" applyNumberFormat="1" applyFont="1" applyFill="1" applyBorder="1" applyAlignment="1">
      <alignment horizontal="center" vertical="center"/>
    </xf>
    <xf numFmtId="3" fontId="9" fillId="3" borderId="19" xfId="0" applyNumberFormat="1" applyFont="1" applyFill="1" applyBorder="1" applyAlignment="1">
      <alignment horizontal="center" vertical="center"/>
    </xf>
    <xf numFmtId="49" fontId="13" fillId="7" borderId="21" xfId="0" applyNumberFormat="1" applyFont="1" applyFill="1" applyBorder="1" applyAlignment="1">
      <alignment horizontal="center" vertical="center"/>
    </xf>
    <xf numFmtId="49" fontId="15" fillId="7" borderId="32" xfId="0" applyNumberFormat="1" applyFont="1" applyFill="1" applyBorder="1" applyAlignment="1">
      <alignment horizontal="center"/>
    </xf>
    <xf numFmtId="17" fontId="20" fillId="0" borderId="58" xfId="1" applyNumberFormat="1" applyFont="1" applyBorder="1" applyAlignment="1">
      <alignment horizontal="right" vertical="center"/>
    </xf>
    <xf numFmtId="0" fontId="3" fillId="9" borderId="58" xfId="2" applyFont="1" applyFill="1" applyBorder="1" applyAlignment="1">
      <alignment horizontal="right" wrapText="1"/>
    </xf>
    <xf numFmtId="0" fontId="3" fillId="9" borderId="58" xfId="2" applyFont="1" applyFill="1" applyBorder="1" applyAlignment="1">
      <alignment horizontal="right"/>
    </xf>
    <xf numFmtId="0" fontId="22" fillId="0" borderId="58" xfId="3" applyFont="1" applyFill="1" applyBorder="1"/>
    <xf numFmtId="0" fontId="23" fillId="0" borderId="58" xfId="2" applyFont="1" applyBorder="1" applyAlignment="1">
      <alignment horizontal="center"/>
    </xf>
    <xf numFmtId="168" fontId="22" fillId="0" borderId="58" xfId="4" applyNumberFormat="1" applyFont="1" applyFill="1" applyBorder="1" applyAlignment="1" applyProtection="1">
      <alignment horizontal="center"/>
      <protection locked="0"/>
    </xf>
    <xf numFmtId="3" fontId="22" fillId="0" borderId="58" xfId="3" applyNumberFormat="1" applyFont="1" applyFill="1" applyBorder="1" applyAlignment="1">
      <alignment horizontal="center"/>
    </xf>
    <xf numFmtId="3" fontId="22" fillId="0" borderId="58" xfId="4" applyNumberFormat="1" applyFont="1" applyFill="1" applyBorder="1" applyAlignment="1">
      <alignment horizontal="center"/>
    </xf>
    <xf numFmtId="3" fontId="22" fillId="0" borderId="58" xfId="2" applyNumberFormat="1" applyFont="1" applyBorder="1" applyAlignment="1">
      <alignment horizontal="center"/>
    </xf>
    <xf numFmtId="0" fontId="22" fillId="0" borderId="58" xfId="3" applyFont="1" applyFill="1" applyBorder="1" applyAlignment="1">
      <alignment wrapText="1"/>
    </xf>
    <xf numFmtId="168" fontId="22" fillId="0" borderId="58" xfId="4" quotePrefix="1" applyNumberFormat="1" applyFont="1" applyFill="1" applyBorder="1" applyAlignment="1" applyProtection="1">
      <alignment horizontal="center"/>
      <protection locked="0"/>
    </xf>
    <xf numFmtId="1" fontId="22" fillId="0" borderId="58" xfId="4" quotePrefix="1" applyNumberFormat="1" applyFont="1" applyFill="1" applyBorder="1" applyAlignment="1" applyProtection="1">
      <alignment horizontal="center"/>
      <protection locked="0"/>
    </xf>
    <xf numFmtId="1" fontId="22" fillId="0" borderId="58" xfId="4" applyNumberFormat="1" applyFont="1" applyFill="1" applyBorder="1" applyAlignment="1" applyProtection="1">
      <alignment horizontal="center"/>
      <protection locked="0"/>
    </xf>
    <xf numFmtId="164" fontId="22" fillId="0" borderId="58" xfId="4" applyNumberFormat="1" applyFont="1" applyFill="1" applyBorder="1" applyAlignment="1">
      <alignment horizontal="center"/>
    </xf>
    <xf numFmtId="1" fontId="22" fillId="0" borderId="58" xfId="4" applyNumberFormat="1" applyFont="1" applyFill="1" applyBorder="1" applyAlignment="1">
      <alignment horizontal="center"/>
    </xf>
    <xf numFmtId="164" fontId="22" fillId="0" borderId="58" xfId="4" applyNumberFormat="1" applyFont="1" applyFill="1" applyBorder="1" applyAlignment="1">
      <alignment horizontal="center" vertical="center" wrapText="1"/>
    </xf>
    <xf numFmtId="1" fontId="22" fillId="0" borderId="58" xfId="4" applyNumberFormat="1" applyFont="1" applyFill="1" applyBorder="1" applyAlignment="1">
      <alignment horizontal="center" vertical="center"/>
    </xf>
    <xf numFmtId="3" fontId="22" fillId="0" borderId="58" xfId="3" applyNumberFormat="1" applyFont="1" applyFill="1" applyBorder="1" applyAlignment="1">
      <alignment horizontal="center" vertical="center"/>
    </xf>
    <xf numFmtId="3" fontId="22" fillId="0" borderId="58" xfId="4" applyNumberFormat="1" applyFont="1" applyFill="1" applyBorder="1" applyAlignment="1">
      <alignment horizontal="center" vertical="center"/>
    </xf>
    <xf numFmtId="3" fontId="22" fillId="0" borderId="58" xfId="2" applyNumberFormat="1" applyFont="1" applyBorder="1" applyAlignment="1">
      <alignment horizontal="center" vertical="center"/>
    </xf>
    <xf numFmtId="168" fontId="22" fillId="0" borderId="58" xfId="4" applyNumberFormat="1" applyFont="1" applyFill="1" applyBorder="1" applyAlignment="1">
      <alignment horizontal="center"/>
    </xf>
    <xf numFmtId="3" fontId="22" fillId="0" borderId="58" xfId="3" applyNumberFormat="1" applyFont="1" applyFill="1" applyBorder="1" applyAlignment="1">
      <alignment horizontal="center" wrapText="1"/>
    </xf>
    <xf numFmtId="0" fontId="22" fillId="0" borderId="58" xfId="3" applyFont="1" applyFill="1" applyBorder="1" applyAlignment="1">
      <alignment vertical="center" wrapText="1"/>
    </xf>
    <xf numFmtId="49" fontId="9" fillId="3" borderId="20" xfId="0" applyNumberFormat="1" applyFont="1" applyFill="1" applyBorder="1" applyAlignment="1">
      <alignment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vertical="center"/>
    </xf>
    <xf numFmtId="3" fontId="9" fillId="3" borderId="20" xfId="0" applyNumberFormat="1" applyFont="1" applyFill="1" applyBorder="1" applyAlignment="1">
      <alignment horizontal="center" vertical="center"/>
    </xf>
    <xf numFmtId="0" fontId="22" fillId="0" borderId="58" xfId="3" applyFont="1" applyFill="1" applyBorder="1" applyAlignment="1">
      <alignment horizontal="center" vertical="center"/>
    </xf>
    <xf numFmtId="1" fontId="23" fillId="9" borderId="58" xfId="2" applyNumberFormat="1" applyFont="1" applyFill="1" applyBorder="1" applyAlignment="1">
      <alignment horizontal="center" vertical="center" wrapText="1"/>
    </xf>
    <xf numFmtId="3" fontId="23" fillId="9" borderId="58" xfId="2" applyNumberFormat="1" applyFont="1" applyFill="1" applyBorder="1" applyAlignment="1">
      <alignment horizontal="center" vertical="center"/>
    </xf>
    <xf numFmtId="1" fontId="22" fillId="0" borderId="58" xfId="2" applyNumberFormat="1" applyFont="1" applyBorder="1" applyAlignment="1">
      <alignment horizontal="center" vertical="center"/>
    </xf>
    <xf numFmtId="3" fontId="17" fillId="10" borderId="51" xfId="2" applyNumberFormat="1" applyFont="1" applyFill="1" applyBorder="1" applyAlignment="1">
      <alignment horizontal="center" vertical="center"/>
    </xf>
    <xf numFmtId="3" fontId="21" fillId="10" borderId="51" xfId="2" applyNumberFormat="1" applyFont="1" applyFill="1" applyBorder="1" applyAlignment="1">
      <alignment horizontal="center" vertical="center"/>
    </xf>
    <xf numFmtId="17" fontId="3" fillId="0" borderId="51" xfId="2" applyNumberFormat="1" applyFont="1" applyBorder="1" applyAlignment="1">
      <alignment horizontal="center" vertical="center"/>
    </xf>
    <xf numFmtId="3" fontId="3" fillId="0" borderId="51" xfId="2" applyNumberFormat="1" applyFont="1" applyBorder="1" applyAlignment="1">
      <alignment horizontal="center" vertical="center"/>
    </xf>
    <xf numFmtId="0" fontId="3" fillId="0" borderId="51" xfId="2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165" fontId="24" fillId="5" borderId="26" xfId="0" applyNumberFormat="1" applyFont="1" applyFill="1" applyBorder="1" applyAlignment="1">
      <alignment vertical="center"/>
    </xf>
    <xf numFmtId="0" fontId="22" fillId="0" borderId="58" xfId="3" applyFont="1" applyFill="1" applyBorder="1" applyAlignment="1">
      <alignment horizontal="left" wrapText="1"/>
    </xf>
    <xf numFmtId="49" fontId="4" fillId="3" borderId="6" xfId="0" applyNumberFormat="1" applyFont="1" applyFill="1" applyBorder="1" applyAlignment="1">
      <alignment wrapText="1"/>
    </xf>
    <xf numFmtId="0" fontId="4" fillId="4" borderId="6" xfId="0" applyFont="1" applyFill="1" applyBorder="1" applyAlignment="1">
      <alignment wrapText="1"/>
    </xf>
    <xf numFmtId="49" fontId="5" fillId="2" borderId="6" xfId="0" applyNumberFormat="1" applyFont="1" applyFill="1" applyBorder="1" applyAlignment="1">
      <alignment wrapText="1"/>
    </xf>
    <xf numFmtId="0" fontId="5" fillId="2" borderId="6" xfId="0" applyFont="1" applyFill="1" applyBorder="1" applyAlignment="1">
      <alignment wrapText="1"/>
    </xf>
    <xf numFmtId="49" fontId="5" fillId="2" borderId="6" xfId="0" applyNumberFormat="1" applyFont="1" applyFill="1" applyBorder="1" applyAlignment="1"/>
    <xf numFmtId="0" fontId="5" fillId="2" borderId="6" xfId="0" applyFont="1" applyFill="1" applyBorder="1" applyAlignment="1"/>
    <xf numFmtId="49" fontId="7" fillId="3" borderId="6" xfId="0" applyNumberFormat="1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49" fontId="18" fillId="8" borderId="55" xfId="0" applyNumberFormat="1" applyFont="1" applyFill="1" applyBorder="1" applyAlignment="1">
      <alignment horizontal="center" vertical="center"/>
    </xf>
    <xf numFmtId="49" fontId="18" fillId="8" borderId="56" xfId="0" applyNumberFormat="1" applyFont="1" applyFill="1" applyBorder="1" applyAlignment="1">
      <alignment horizontal="center" vertical="center"/>
    </xf>
    <xf numFmtId="49" fontId="18" fillId="8" borderId="57" xfId="0" applyNumberFormat="1" applyFont="1" applyFill="1" applyBorder="1" applyAlignment="1">
      <alignment horizontal="center" vertical="center"/>
    </xf>
    <xf numFmtId="49" fontId="18" fillId="8" borderId="38" xfId="0" applyNumberFormat="1" applyFont="1" applyFill="1" applyBorder="1" applyAlignment="1">
      <alignment vertical="center"/>
    </xf>
    <xf numFmtId="0" fontId="13" fillId="8" borderId="39" xfId="0" applyFont="1" applyFill="1" applyBorder="1" applyAlignment="1">
      <alignment vertical="center"/>
    </xf>
  </cellXfs>
  <cellStyles count="5">
    <cellStyle name="Millares 6" xfId="4"/>
    <cellStyle name="Normal" xfId="0" builtinId="0"/>
    <cellStyle name="Normal 2" xfId="1"/>
    <cellStyle name="Normal 4" xfId="2"/>
    <cellStyle name="Normal 6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76199</xdr:colOff>
      <xdr:row>0</xdr:row>
      <xdr:rowOff>76199</xdr:rowOff>
    </xdr:from>
    <xdr:to>
      <xdr:col>6</xdr:col>
      <xdr:colOff>1238250</xdr:colOff>
      <xdr:row>7</xdr:row>
      <xdr:rowOff>87500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4" y="76199"/>
          <a:ext cx="7924801" cy="1344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2"/>
  <sheetViews>
    <sheetView showGridLines="0" tabSelected="1" workbookViewId="0">
      <selection activeCell="C15" sqref="C15"/>
    </sheetView>
  </sheetViews>
  <sheetFormatPr baseColWidth="10" defaultColWidth="10.85546875" defaultRowHeight="11.25" customHeight="1"/>
  <cols>
    <col min="1" max="1" width="2.140625" style="1" customWidth="1"/>
    <col min="2" max="2" width="31" style="1" customWidth="1"/>
    <col min="3" max="3" width="17" style="1" customWidth="1"/>
    <col min="4" max="4" width="14.85546875" style="1" customWidth="1"/>
    <col min="5" max="5" width="19.85546875" style="1" customWidth="1"/>
    <col min="6" max="6" width="18.7109375" style="1" customWidth="1"/>
    <col min="7" max="7" width="22.28515625" style="11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100"/>
    </row>
    <row r="2" spans="1:7" ht="15" customHeight="1">
      <c r="A2" s="2"/>
      <c r="B2" s="2"/>
      <c r="C2" s="2"/>
      <c r="D2" s="2"/>
      <c r="E2" s="2"/>
      <c r="F2" s="2"/>
      <c r="G2" s="100"/>
    </row>
    <row r="3" spans="1:7" ht="15" customHeight="1">
      <c r="A3" s="2"/>
      <c r="B3" s="2"/>
      <c r="C3" s="2"/>
      <c r="D3" s="2"/>
      <c r="E3" s="2"/>
      <c r="F3" s="2"/>
      <c r="G3" s="100"/>
    </row>
    <row r="4" spans="1:7" ht="15" customHeight="1">
      <c r="A4" s="2"/>
      <c r="B4" s="2"/>
      <c r="C4" s="2"/>
      <c r="D4" s="2"/>
      <c r="E4" s="2"/>
      <c r="F4" s="2"/>
      <c r="G4" s="100"/>
    </row>
    <row r="5" spans="1:7" ht="15" customHeight="1">
      <c r="A5" s="2"/>
      <c r="B5" s="2"/>
      <c r="C5" s="2"/>
      <c r="D5" s="2"/>
      <c r="E5" s="2"/>
      <c r="F5" s="2"/>
      <c r="G5" s="100"/>
    </row>
    <row r="6" spans="1:7" ht="15" customHeight="1">
      <c r="A6" s="2"/>
      <c r="B6" s="2"/>
      <c r="C6" s="2"/>
      <c r="D6" s="2"/>
      <c r="E6" s="2"/>
      <c r="F6" s="2"/>
      <c r="G6" s="100"/>
    </row>
    <row r="7" spans="1:7" ht="15" customHeight="1">
      <c r="A7" s="2"/>
      <c r="B7" s="2"/>
      <c r="C7" s="2"/>
      <c r="D7" s="2"/>
      <c r="E7" s="2"/>
      <c r="F7" s="2"/>
      <c r="G7" s="100"/>
    </row>
    <row r="8" spans="1:7" ht="15" customHeight="1">
      <c r="A8" s="2"/>
      <c r="B8" s="3"/>
      <c r="C8" s="4"/>
      <c r="D8" s="2"/>
      <c r="E8" s="4"/>
      <c r="F8" s="4"/>
      <c r="G8" s="101"/>
    </row>
    <row r="9" spans="1:7" ht="12" customHeight="1">
      <c r="A9" s="5"/>
      <c r="B9" s="6" t="s">
        <v>0</v>
      </c>
      <c r="C9" s="7" t="s">
        <v>57</v>
      </c>
      <c r="D9" s="8"/>
      <c r="E9" s="172" t="s">
        <v>118</v>
      </c>
      <c r="F9" s="173"/>
      <c r="G9" s="164">
        <v>1800</v>
      </c>
    </row>
    <row r="10" spans="1:7" ht="28.5" customHeight="1">
      <c r="A10" s="5"/>
      <c r="B10" s="9" t="s">
        <v>56</v>
      </c>
      <c r="C10" s="134" t="s">
        <v>60</v>
      </c>
      <c r="D10" s="10"/>
      <c r="E10" s="174" t="s">
        <v>1</v>
      </c>
      <c r="F10" s="175"/>
      <c r="G10" s="166" t="s">
        <v>61</v>
      </c>
    </row>
    <row r="11" spans="1:7" ht="18" customHeight="1">
      <c r="A11" s="5"/>
      <c r="B11" s="9" t="s">
        <v>2</v>
      </c>
      <c r="C11" s="135" t="s">
        <v>58</v>
      </c>
      <c r="D11" s="10"/>
      <c r="E11" s="174" t="s">
        <v>120</v>
      </c>
      <c r="F11" s="175"/>
      <c r="G11" s="165">
        <v>2975</v>
      </c>
    </row>
    <row r="12" spans="1:7" ht="11.25" customHeight="1">
      <c r="A12" s="5"/>
      <c r="B12" s="9" t="s">
        <v>3</v>
      </c>
      <c r="C12" s="135" t="s">
        <v>59</v>
      </c>
      <c r="D12" s="10"/>
      <c r="E12" s="12" t="s">
        <v>4</v>
      </c>
      <c r="F12" s="13"/>
      <c r="G12" s="167">
        <f>G9*G11</f>
        <v>5355000</v>
      </c>
    </row>
    <row r="13" spans="1:7" ht="11.25" customHeight="1">
      <c r="A13" s="5"/>
      <c r="B13" s="9" t="s">
        <v>5</v>
      </c>
      <c r="C13" s="135" t="s">
        <v>129</v>
      </c>
      <c r="D13" s="10"/>
      <c r="E13" s="174" t="s">
        <v>6</v>
      </c>
      <c r="F13" s="175"/>
      <c r="G13" s="168" t="s">
        <v>62</v>
      </c>
    </row>
    <row r="14" spans="1:7" ht="13.5" customHeight="1">
      <c r="A14" s="5"/>
      <c r="B14" s="9" t="s">
        <v>7</v>
      </c>
      <c r="C14" s="135" t="s">
        <v>128</v>
      </c>
      <c r="D14" s="10"/>
      <c r="E14" s="174" t="s">
        <v>8</v>
      </c>
      <c r="F14" s="175"/>
      <c r="G14" s="166" t="s">
        <v>63</v>
      </c>
    </row>
    <row r="15" spans="1:7" ht="25.5" customHeight="1">
      <c r="A15" s="5"/>
      <c r="B15" s="9" t="s">
        <v>9</v>
      </c>
      <c r="C15" s="133" t="s">
        <v>127</v>
      </c>
      <c r="D15" s="10"/>
      <c r="E15" s="176" t="s">
        <v>10</v>
      </c>
      <c r="F15" s="177"/>
      <c r="G15" s="168" t="s">
        <v>64</v>
      </c>
    </row>
    <row r="16" spans="1:7" ht="12" customHeight="1">
      <c r="A16" s="2"/>
      <c r="B16" s="14"/>
      <c r="C16" s="15"/>
      <c r="D16" s="16"/>
      <c r="E16" s="17"/>
      <c r="F16" s="17"/>
      <c r="G16" s="169"/>
    </row>
    <row r="17" spans="1:7" ht="12" customHeight="1">
      <c r="A17" s="18"/>
      <c r="B17" s="178" t="s">
        <v>65</v>
      </c>
      <c r="C17" s="179"/>
      <c r="D17" s="179"/>
      <c r="E17" s="179"/>
      <c r="F17" s="179"/>
      <c r="G17" s="179"/>
    </row>
    <row r="18" spans="1:7" ht="12" customHeight="1">
      <c r="A18" s="2"/>
      <c r="B18" s="19"/>
      <c r="C18" s="20"/>
      <c r="D18" s="20"/>
      <c r="E18" s="20"/>
      <c r="F18" s="21"/>
      <c r="G18" s="102"/>
    </row>
    <row r="19" spans="1:7" ht="12" customHeight="1">
      <c r="A19" s="5"/>
      <c r="B19" s="22" t="s">
        <v>11</v>
      </c>
      <c r="C19" s="23"/>
      <c r="D19" s="24"/>
      <c r="E19" s="24"/>
      <c r="F19" s="24"/>
      <c r="G19" s="103"/>
    </row>
    <row r="20" spans="1:7" ht="24" customHeight="1">
      <c r="A20" s="18"/>
      <c r="B20" s="25" t="s">
        <v>12</v>
      </c>
      <c r="C20" s="25" t="s">
        <v>13</v>
      </c>
      <c r="D20" s="25" t="s">
        <v>14</v>
      </c>
      <c r="E20" s="25" t="s">
        <v>15</v>
      </c>
      <c r="F20" s="25" t="s">
        <v>16</v>
      </c>
      <c r="G20" s="25" t="s">
        <v>17</v>
      </c>
    </row>
    <row r="21" spans="1:7" ht="12.75" customHeight="1">
      <c r="A21" s="18"/>
      <c r="B21" s="136" t="s">
        <v>66</v>
      </c>
      <c r="C21" s="137" t="s">
        <v>18</v>
      </c>
      <c r="D21" s="138">
        <v>1</v>
      </c>
      <c r="E21" s="139" t="s">
        <v>67</v>
      </c>
      <c r="F21" s="140">
        <v>20000</v>
      </c>
      <c r="G21" s="141">
        <f>$D21*$F21</f>
        <v>20000</v>
      </c>
    </row>
    <row r="22" spans="1:7" ht="30" customHeight="1">
      <c r="A22" s="18"/>
      <c r="B22" s="142" t="s">
        <v>68</v>
      </c>
      <c r="C22" s="137" t="s">
        <v>18</v>
      </c>
      <c r="D22" s="138">
        <v>0.5</v>
      </c>
      <c r="E22" s="139" t="s">
        <v>69</v>
      </c>
      <c r="F22" s="140">
        <v>20000</v>
      </c>
      <c r="G22" s="141">
        <f t="shared" ref="G22:G31" si="0">$D22*$F22</f>
        <v>10000</v>
      </c>
    </row>
    <row r="23" spans="1:7" ht="12.75" customHeight="1">
      <c r="A23" s="18"/>
      <c r="B23" s="136" t="s">
        <v>70</v>
      </c>
      <c r="C23" s="137" t="s">
        <v>18</v>
      </c>
      <c r="D23" s="143">
        <v>3</v>
      </c>
      <c r="E23" s="139" t="s">
        <v>71</v>
      </c>
      <c r="F23" s="140">
        <v>20000</v>
      </c>
      <c r="G23" s="141">
        <f t="shared" si="0"/>
        <v>60000</v>
      </c>
    </row>
    <row r="24" spans="1:7" ht="27" customHeight="1">
      <c r="A24" s="18"/>
      <c r="B24" s="142" t="s">
        <v>72</v>
      </c>
      <c r="C24" s="137" t="s">
        <v>18</v>
      </c>
      <c r="D24" s="144">
        <v>2</v>
      </c>
      <c r="E24" s="139" t="s">
        <v>73</v>
      </c>
      <c r="F24" s="140">
        <v>20000</v>
      </c>
      <c r="G24" s="141">
        <f t="shared" si="0"/>
        <v>40000</v>
      </c>
    </row>
    <row r="25" spans="1:7" ht="12.75" customHeight="1">
      <c r="A25" s="18"/>
      <c r="B25" s="136" t="s">
        <v>74</v>
      </c>
      <c r="C25" s="137" t="s">
        <v>18</v>
      </c>
      <c r="D25" s="145">
        <v>12</v>
      </c>
      <c r="E25" s="139" t="s">
        <v>75</v>
      </c>
      <c r="F25" s="140">
        <v>20000</v>
      </c>
      <c r="G25" s="141">
        <f t="shared" si="0"/>
        <v>240000</v>
      </c>
    </row>
    <row r="26" spans="1:7" ht="31.5" customHeight="1">
      <c r="A26" s="18"/>
      <c r="B26" s="171" t="s">
        <v>76</v>
      </c>
      <c r="C26" s="137" t="s">
        <v>18</v>
      </c>
      <c r="D26" s="138">
        <v>0.5</v>
      </c>
      <c r="E26" s="139" t="s">
        <v>77</v>
      </c>
      <c r="F26" s="140">
        <v>20000</v>
      </c>
      <c r="G26" s="141">
        <f t="shared" si="0"/>
        <v>10000</v>
      </c>
    </row>
    <row r="27" spans="1:7" ht="29.25" customHeight="1">
      <c r="A27" s="18"/>
      <c r="B27" s="142" t="s">
        <v>78</v>
      </c>
      <c r="C27" s="137" t="s">
        <v>18</v>
      </c>
      <c r="D27" s="145">
        <v>36</v>
      </c>
      <c r="E27" s="139" t="s">
        <v>79</v>
      </c>
      <c r="F27" s="140">
        <v>20000</v>
      </c>
      <c r="G27" s="141">
        <f t="shared" si="0"/>
        <v>720000</v>
      </c>
    </row>
    <row r="28" spans="1:7" ht="12.75" customHeight="1">
      <c r="A28" s="18"/>
      <c r="B28" s="142" t="s">
        <v>80</v>
      </c>
      <c r="C28" s="137" t="s">
        <v>18</v>
      </c>
      <c r="D28" s="145">
        <v>2</v>
      </c>
      <c r="E28" s="139" t="s">
        <v>81</v>
      </c>
      <c r="F28" s="140">
        <v>20000</v>
      </c>
      <c r="G28" s="141">
        <f t="shared" si="0"/>
        <v>40000</v>
      </c>
    </row>
    <row r="29" spans="1:7" ht="28.5" customHeight="1">
      <c r="A29" s="18"/>
      <c r="B29" s="142" t="s">
        <v>82</v>
      </c>
      <c r="C29" s="137" t="s">
        <v>18</v>
      </c>
      <c r="D29" s="145">
        <v>6</v>
      </c>
      <c r="E29" s="139" t="s">
        <v>83</v>
      </c>
      <c r="F29" s="140">
        <v>20000</v>
      </c>
      <c r="G29" s="141">
        <f t="shared" si="0"/>
        <v>120000</v>
      </c>
    </row>
    <row r="30" spans="1:7" ht="24.75" customHeight="1">
      <c r="A30" s="18"/>
      <c r="B30" s="142" t="s">
        <v>84</v>
      </c>
      <c r="C30" s="137" t="s">
        <v>18</v>
      </c>
      <c r="D30" s="145">
        <v>8</v>
      </c>
      <c r="E30" s="139" t="s">
        <v>85</v>
      </c>
      <c r="F30" s="140">
        <v>20000</v>
      </c>
      <c r="G30" s="141">
        <f t="shared" si="0"/>
        <v>160000</v>
      </c>
    </row>
    <row r="31" spans="1:7" ht="15.75" customHeight="1">
      <c r="A31" s="18"/>
      <c r="B31" s="142" t="s">
        <v>86</v>
      </c>
      <c r="C31" s="137" t="s">
        <v>18</v>
      </c>
      <c r="D31" s="138">
        <v>3.5</v>
      </c>
      <c r="E31" s="139" t="s">
        <v>87</v>
      </c>
      <c r="F31" s="140">
        <v>20000</v>
      </c>
      <c r="G31" s="141">
        <f t="shared" si="0"/>
        <v>70000</v>
      </c>
    </row>
    <row r="32" spans="1:7" ht="12.75" customHeight="1">
      <c r="A32" s="18"/>
      <c r="B32" s="11"/>
      <c r="C32" s="26"/>
      <c r="D32" s="98"/>
      <c r="E32" s="26"/>
      <c r="F32" s="124"/>
      <c r="G32" s="124"/>
    </row>
    <row r="33" spans="1:11" ht="12.75" customHeight="1">
      <c r="A33" s="18"/>
      <c r="B33" s="97"/>
      <c r="C33" s="26"/>
      <c r="D33" s="98"/>
      <c r="E33" s="26"/>
      <c r="F33" s="124"/>
      <c r="G33" s="124"/>
    </row>
    <row r="34" spans="1:11" ht="12.75" customHeight="1">
      <c r="A34" s="18"/>
      <c r="B34" s="27" t="s">
        <v>19</v>
      </c>
      <c r="C34" s="28"/>
      <c r="D34" s="28"/>
      <c r="E34" s="28"/>
      <c r="F34" s="29"/>
      <c r="G34" s="125">
        <f>G21+G22+G23+G24+G25+G26+G27+G28+G29+G30+G31+G32+G33</f>
        <v>1490000</v>
      </c>
    </row>
    <row r="35" spans="1:11" ht="12" customHeight="1">
      <c r="A35" s="2"/>
      <c r="B35" s="19"/>
      <c r="C35" s="21"/>
      <c r="D35" s="21"/>
      <c r="E35" s="21"/>
      <c r="F35" s="30"/>
      <c r="G35" s="104"/>
    </row>
    <row r="36" spans="1:11" ht="12" customHeight="1">
      <c r="A36" s="5"/>
      <c r="B36" s="31" t="s">
        <v>20</v>
      </c>
      <c r="C36" s="32"/>
      <c r="D36" s="33"/>
      <c r="E36" s="33"/>
      <c r="F36" s="34"/>
      <c r="G36" s="105"/>
    </row>
    <row r="37" spans="1:11" ht="24" customHeight="1">
      <c r="A37" s="5"/>
      <c r="B37" s="35" t="s">
        <v>12</v>
      </c>
      <c r="C37" s="36" t="s">
        <v>13</v>
      </c>
      <c r="D37" s="36" t="s">
        <v>14</v>
      </c>
      <c r="E37" s="35" t="s">
        <v>52</v>
      </c>
      <c r="F37" s="36" t="s">
        <v>16</v>
      </c>
      <c r="G37" s="35" t="s">
        <v>17</v>
      </c>
    </row>
    <row r="38" spans="1:11" ht="12" customHeight="1">
      <c r="A38" s="5"/>
      <c r="B38" s="37"/>
      <c r="C38" s="38" t="s">
        <v>52</v>
      </c>
      <c r="D38" s="38" t="s">
        <v>52</v>
      </c>
      <c r="E38" s="38" t="s">
        <v>52</v>
      </c>
      <c r="F38" s="96" t="s">
        <v>52</v>
      </c>
      <c r="G38" s="127"/>
    </row>
    <row r="39" spans="1:11" ht="12" customHeight="1">
      <c r="A39" s="5"/>
      <c r="B39" s="39" t="s">
        <v>21</v>
      </c>
      <c r="C39" s="40"/>
      <c r="D39" s="40"/>
      <c r="E39" s="40"/>
      <c r="F39" s="41"/>
      <c r="G39" s="128">
        <v>0</v>
      </c>
    </row>
    <row r="40" spans="1:11" ht="12" customHeight="1">
      <c r="A40" s="2"/>
      <c r="B40" s="42"/>
      <c r="C40" s="43"/>
      <c r="D40" s="43"/>
      <c r="E40" s="43"/>
      <c r="F40" s="44"/>
      <c r="G40" s="106"/>
    </row>
    <row r="41" spans="1:11" ht="12" customHeight="1">
      <c r="A41" s="5"/>
      <c r="B41" s="31" t="s">
        <v>22</v>
      </c>
      <c r="C41" s="32"/>
      <c r="D41" s="33"/>
      <c r="E41" s="33"/>
      <c r="F41" s="34"/>
      <c r="G41" s="105"/>
    </row>
    <row r="42" spans="1:11" ht="24" customHeight="1">
      <c r="A42" s="5"/>
      <c r="B42" s="45" t="s">
        <v>12</v>
      </c>
      <c r="C42" s="45" t="s">
        <v>13</v>
      </c>
      <c r="D42" s="45" t="s">
        <v>14</v>
      </c>
      <c r="E42" s="45" t="s">
        <v>15</v>
      </c>
      <c r="F42" s="46" t="s">
        <v>16</v>
      </c>
      <c r="G42" s="45" t="s">
        <v>17</v>
      </c>
    </row>
    <row r="43" spans="1:11" ht="12.75" customHeight="1">
      <c r="A43" s="18"/>
      <c r="B43" s="11"/>
      <c r="C43" s="26"/>
      <c r="D43" s="98"/>
      <c r="E43" s="26"/>
      <c r="F43" s="124"/>
      <c r="G43" s="124"/>
    </row>
    <row r="44" spans="1:11" ht="12.75" customHeight="1">
      <c r="A44" s="5"/>
      <c r="B44" s="47" t="s">
        <v>23</v>
      </c>
      <c r="C44" s="48"/>
      <c r="D44" s="48"/>
      <c r="E44" s="48"/>
      <c r="F44" s="48"/>
      <c r="G44" s="126">
        <f ca="1">G44+#REF!+#REF!+#REF!+#REF!</f>
        <v>0</v>
      </c>
    </row>
    <row r="45" spans="1:11" ht="12" customHeight="1">
      <c r="A45" s="2"/>
      <c r="B45" s="42"/>
      <c r="C45" s="43"/>
      <c r="D45" s="43"/>
      <c r="E45" s="43"/>
      <c r="F45" s="44"/>
      <c r="G45" s="106"/>
    </row>
    <row r="46" spans="1:11" ht="12" customHeight="1">
      <c r="A46" s="5"/>
      <c r="B46" s="31" t="s">
        <v>24</v>
      </c>
      <c r="C46" s="32"/>
      <c r="D46" s="33"/>
      <c r="E46" s="33"/>
      <c r="F46" s="34"/>
      <c r="G46" s="105"/>
    </row>
    <row r="47" spans="1:11" ht="24" customHeight="1">
      <c r="A47" s="5"/>
      <c r="B47" s="99" t="s">
        <v>25</v>
      </c>
      <c r="C47" s="99" t="s">
        <v>26</v>
      </c>
      <c r="D47" s="99" t="s">
        <v>27</v>
      </c>
      <c r="E47" s="99" t="s">
        <v>15</v>
      </c>
      <c r="F47" s="99" t="s">
        <v>16</v>
      </c>
      <c r="G47" s="99" t="s">
        <v>17</v>
      </c>
      <c r="K47" s="95"/>
    </row>
    <row r="48" spans="1:11" ht="12.75" customHeight="1">
      <c r="A48" s="59"/>
      <c r="B48" s="142" t="s">
        <v>88</v>
      </c>
      <c r="C48" s="146" t="s">
        <v>89</v>
      </c>
      <c r="D48" s="147">
        <v>4</v>
      </c>
      <c r="E48" s="139" t="s">
        <v>90</v>
      </c>
      <c r="F48" s="140">
        <v>55000</v>
      </c>
      <c r="G48" s="141">
        <f>$D48*$F48</f>
        <v>220000</v>
      </c>
      <c r="K48" s="95"/>
    </row>
    <row r="49" spans="1:7" ht="22.5" customHeight="1">
      <c r="A49" s="59"/>
      <c r="B49" s="155" t="s">
        <v>91</v>
      </c>
      <c r="C49" s="148" t="s">
        <v>92</v>
      </c>
      <c r="D49" s="149">
        <v>100</v>
      </c>
      <c r="E49" s="150" t="s">
        <v>67</v>
      </c>
      <c r="F49" s="151">
        <v>1200</v>
      </c>
      <c r="G49" s="141">
        <f t="shared" ref="G49:G60" si="1">$D49*$F49</f>
        <v>120000</v>
      </c>
    </row>
    <row r="50" spans="1:7" ht="12.75" customHeight="1">
      <c r="A50" s="59"/>
      <c r="B50" s="142" t="s">
        <v>93</v>
      </c>
      <c r="C50" s="146" t="s">
        <v>53</v>
      </c>
      <c r="D50" s="153">
        <v>1.2</v>
      </c>
      <c r="E50" s="139" t="s">
        <v>94</v>
      </c>
      <c r="F50" s="140">
        <v>7800</v>
      </c>
      <c r="G50" s="141">
        <f t="shared" si="1"/>
        <v>9360</v>
      </c>
    </row>
    <row r="51" spans="1:7" ht="12.75" customHeight="1">
      <c r="A51" s="59"/>
      <c r="B51" s="142" t="s">
        <v>95</v>
      </c>
      <c r="C51" s="146" t="s">
        <v>96</v>
      </c>
      <c r="D51" s="153">
        <v>1.7</v>
      </c>
      <c r="E51" s="139" t="s">
        <v>94</v>
      </c>
      <c r="F51" s="140">
        <v>5300</v>
      </c>
      <c r="G51" s="141">
        <f t="shared" si="1"/>
        <v>9010</v>
      </c>
    </row>
    <row r="52" spans="1:7" ht="12.75" customHeight="1">
      <c r="A52" s="59"/>
      <c r="B52" s="142" t="s">
        <v>97</v>
      </c>
      <c r="C52" s="146" t="s">
        <v>96</v>
      </c>
      <c r="D52" s="153">
        <v>2.4</v>
      </c>
      <c r="E52" s="139" t="s">
        <v>67</v>
      </c>
      <c r="F52" s="140">
        <v>6100</v>
      </c>
      <c r="G52" s="141">
        <f t="shared" si="1"/>
        <v>14640</v>
      </c>
    </row>
    <row r="53" spans="1:7" ht="12.75" customHeight="1">
      <c r="A53" s="59"/>
      <c r="B53" s="142" t="s">
        <v>98</v>
      </c>
      <c r="C53" s="146" t="s">
        <v>13</v>
      </c>
      <c r="D53" s="153">
        <v>4</v>
      </c>
      <c r="E53" s="139" t="s">
        <v>99</v>
      </c>
      <c r="F53" s="140">
        <v>18990</v>
      </c>
      <c r="G53" s="141">
        <f t="shared" si="1"/>
        <v>75960</v>
      </c>
    </row>
    <row r="54" spans="1:7" ht="12.75" customHeight="1">
      <c r="A54" s="59"/>
      <c r="B54" s="142" t="s">
        <v>100</v>
      </c>
      <c r="C54" s="146" t="s">
        <v>96</v>
      </c>
      <c r="D54" s="153">
        <v>2.4</v>
      </c>
      <c r="E54" s="154" t="s">
        <v>101</v>
      </c>
      <c r="F54" s="140">
        <v>27000</v>
      </c>
      <c r="G54" s="141">
        <f t="shared" si="1"/>
        <v>64800</v>
      </c>
    </row>
    <row r="55" spans="1:7" ht="12.75" customHeight="1">
      <c r="A55" s="59"/>
      <c r="B55" s="142" t="s">
        <v>102</v>
      </c>
      <c r="C55" s="146" t="s">
        <v>13</v>
      </c>
      <c r="D55" s="153">
        <v>400</v>
      </c>
      <c r="E55" s="139" t="s">
        <v>103</v>
      </c>
      <c r="F55" s="140">
        <v>700</v>
      </c>
      <c r="G55" s="141">
        <f t="shared" si="1"/>
        <v>280000</v>
      </c>
    </row>
    <row r="56" spans="1:7" ht="12.75" customHeight="1">
      <c r="A56" s="59"/>
      <c r="B56" s="142" t="s">
        <v>104</v>
      </c>
      <c r="C56" s="146" t="s">
        <v>53</v>
      </c>
      <c r="D56" s="147">
        <v>600</v>
      </c>
      <c r="E56" s="154" t="s">
        <v>101</v>
      </c>
      <c r="F56" s="140">
        <v>950</v>
      </c>
      <c r="G56" s="141">
        <f t="shared" si="1"/>
        <v>570000</v>
      </c>
    </row>
    <row r="57" spans="1:7" ht="12.75" customHeight="1">
      <c r="A57" s="59"/>
      <c r="B57" s="142" t="s">
        <v>105</v>
      </c>
      <c r="C57" s="146" t="s">
        <v>13</v>
      </c>
      <c r="D57" s="147">
        <v>7</v>
      </c>
      <c r="E57" s="154" t="s">
        <v>106</v>
      </c>
      <c r="F57" s="140">
        <v>27950</v>
      </c>
      <c r="G57" s="141">
        <f t="shared" si="1"/>
        <v>195650</v>
      </c>
    </row>
    <row r="58" spans="1:7" ht="12.75" customHeight="1">
      <c r="A58" s="59"/>
      <c r="B58" s="142" t="s">
        <v>107</v>
      </c>
      <c r="C58" s="146" t="s">
        <v>96</v>
      </c>
      <c r="D58" s="147">
        <v>250</v>
      </c>
      <c r="E58" s="154" t="s">
        <v>108</v>
      </c>
      <c r="F58" s="140">
        <v>1200</v>
      </c>
      <c r="G58" s="141">
        <f t="shared" si="1"/>
        <v>300000</v>
      </c>
    </row>
    <row r="59" spans="1:7" ht="36.75" customHeight="1">
      <c r="A59" s="59"/>
      <c r="B59" s="142" t="s">
        <v>119</v>
      </c>
      <c r="C59" s="146" t="s">
        <v>13</v>
      </c>
      <c r="D59" s="147">
        <v>1</v>
      </c>
      <c r="E59" s="154" t="s">
        <v>85</v>
      </c>
      <c r="F59" s="140">
        <v>130000</v>
      </c>
      <c r="G59" s="141">
        <f t="shared" si="1"/>
        <v>130000</v>
      </c>
    </row>
    <row r="60" spans="1:7" ht="27" customHeight="1">
      <c r="A60" s="59"/>
      <c r="B60" s="142" t="s">
        <v>109</v>
      </c>
      <c r="C60" s="146" t="s">
        <v>110</v>
      </c>
      <c r="D60" s="147">
        <v>150</v>
      </c>
      <c r="E60" s="154" t="s">
        <v>111</v>
      </c>
      <c r="F60" s="140">
        <v>1600</v>
      </c>
      <c r="G60" s="141">
        <f t="shared" si="1"/>
        <v>240000</v>
      </c>
    </row>
    <row r="61" spans="1:7" ht="13.5" customHeight="1">
      <c r="A61" s="59"/>
      <c r="B61" s="119" t="s">
        <v>28</v>
      </c>
      <c r="C61" s="120"/>
      <c r="D61" s="120"/>
      <c r="E61" s="120"/>
      <c r="F61" s="121"/>
      <c r="G61" s="129">
        <f>G48+G49+G50+G51+G52+G53+G54+G55+G56+G57+G58+G59+G60</f>
        <v>2229420</v>
      </c>
    </row>
    <row r="62" spans="1:7" ht="13.5" customHeight="1">
      <c r="A62" s="59"/>
      <c r="B62" s="156"/>
      <c r="C62" s="157"/>
      <c r="D62" s="157"/>
      <c r="E62" s="157"/>
      <c r="F62" s="158"/>
      <c r="G62" s="159"/>
    </row>
    <row r="63" spans="1:7" ht="12" customHeight="1">
      <c r="A63" s="2"/>
      <c r="B63" s="114"/>
      <c r="C63" s="115"/>
      <c r="D63" s="115"/>
      <c r="E63" s="116"/>
      <c r="F63" s="117"/>
      <c r="G63" s="118"/>
    </row>
    <row r="64" spans="1:7" ht="12" customHeight="1">
      <c r="A64" s="5"/>
      <c r="B64" s="31" t="s">
        <v>29</v>
      </c>
      <c r="C64" s="32"/>
      <c r="D64" s="33"/>
      <c r="E64" s="33"/>
      <c r="F64" s="34"/>
      <c r="G64" s="105"/>
    </row>
    <row r="65" spans="1:9" ht="24" customHeight="1">
      <c r="A65" s="5"/>
      <c r="B65" s="113" t="s">
        <v>30</v>
      </c>
      <c r="C65" s="99" t="s">
        <v>26</v>
      </c>
      <c r="D65" s="99" t="s">
        <v>27</v>
      </c>
      <c r="E65" s="113" t="s">
        <v>15</v>
      </c>
      <c r="F65" s="99" t="s">
        <v>16</v>
      </c>
      <c r="G65" s="113" t="s">
        <v>17</v>
      </c>
    </row>
    <row r="66" spans="1:9" ht="15">
      <c r="A66" s="59"/>
      <c r="B66" s="155" t="s">
        <v>112</v>
      </c>
      <c r="C66" s="160" t="s">
        <v>53</v>
      </c>
      <c r="D66" s="161">
        <v>90</v>
      </c>
      <c r="E66" s="162" t="s">
        <v>115</v>
      </c>
      <c r="F66" s="151">
        <v>900</v>
      </c>
      <c r="G66" s="152">
        <f>$D66*$F66</f>
        <v>81000</v>
      </c>
    </row>
    <row r="67" spans="1:9" ht="24" customHeight="1">
      <c r="A67" s="59"/>
      <c r="B67" s="155" t="s">
        <v>113</v>
      </c>
      <c r="C67" s="160" t="s">
        <v>116</v>
      </c>
      <c r="D67" s="163">
        <v>6</v>
      </c>
      <c r="E67" s="150" t="s">
        <v>69</v>
      </c>
      <c r="F67" s="151">
        <v>5500</v>
      </c>
      <c r="G67" s="152">
        <f t="shared" ref="G67:G68" si="2">$D67*$F67</f>
        <v>33000</v>
      </c>
    </row>
    <row r="68" spans="1:9" ht="15">
      <c r="A68" s="59"/>
      <c r="B68" s="155" t="s">
        <v>114</v>
      </c>
      <c r="C68" s="160" t="s">
        <v>53</v>
      </c>
      <c r="D68" s="163">
        <v>100</v>
      </c>
      <c r="E68" s="150" t="s">
        <v>117</v>
      </c>
      <c r="F68" s="151">
        <v>2500</v>
      </c>
      <c r="G68" s="152">
        <f t="shared" si="2"/>
        <v>250000</v>
      </c>
    </row>
    <row r="69" spans="1:9" ht="13.5" customHeight="1">
      <c r="A69" s="5"/>
      <c r="B69" s="49" t="s">
        <v>31</v>
      </c>
      <c r="C69" s="50"/>
      <c r="D69" s="50"/>
      <c r="E69" s="112"/>
      <c r="F69" s="51"/>
      <c r="G69" s="130">
        <f>G66+G67+G68</f>
        <v>364000</v>
      </c>
      <c r="I69" s="122"/>
    </row>
    <row r="70" spans="1:9" ht="12" customHeight="1">
      <c r="A70" s="2"/>
      <c r="B70" s="62"/>
      <c r="C70" s="62"/>
      <c r="D70" s="62"/>
      <c r="E70" s="62"/>
      <c r="F70" s="63"/>
      <c r="G70" s="107"/>
    </row>
    <row r="71" spans="1:9" ht="12" customHeight="1">
      <c r="A71" s="59"/>
      <c r="B71" s="64" t="s">
        <v>32</v>
      </c>
      <c r="C71" s="65"/>
      <c r="D71" s="65"/>
      <c r="E71" s="65"/>
      <c r="F71" s="65"/>
      <c r="G71" s="170">
        <f>G34+G61+G69</f>
        <v>4083420</v>
      </c>
    </row>
    <row r="72" spans="1:9" ht="12" customHeight="1">
      <c r="A72" s="59"/>
      <c r="B72" s="67" t="s">
        <v>33</v>
      </c>
      <c r="C72" s="53"/>
      <c r="D72" s="53"/>
      <c r="E72" s="53"/>
      <c r="F72" s="53"/>
      <c r="G72" s="68">
        <f>G71*0.05</f>
        <v>204171</v>
      </c>
    </row>
    <row r="73" spans="1:9" ht="12" customHeight="1">
      <c r="A73" s="59"/>
      <c r="B73" s="69" t="s">
        <v>34</v>
      </c>
      <c r="C73" s="52"/>
      <c r="D73" s="52"/>
      <c r="E73" s="52"/>
      <c r="F73" s="52"/>
      <c r="G73" s="70">
        <f>G72+G71</f>
        <v>4287591</v>
      </c>
    </row>
    <row r="74" spans="1:9" ht="12" customHeight="1">
      <c r="A74" s="59"/>
      <c r="B74" s="67" t="s">
        <v>35</v>
      </c>
      <c r="C74" s="53"/>
      <c r="D74" s="53"/>
      <c r="E74" s="53"/>
      <c r="F74" s="53"/>
      <c r="G74" s="68">
        <f>G12</f>
        <v>5355000</v>
      </c>
    </row>
    <row r="75" spans="1:9" ht="12" customHeight="1">
      <c r="A75" s="59"/>
      <c r="B75" s="71" t="s">
        <v>36</v>
      </c>
      <c r="C75" s="72"/>
      <c r="D75" s="72"/>
      <c r="E75" s="72"/>
      <c r="F75" s="72"/>
      <c r="G75" s="66">
        <f>G74-G73</f>
        <v>1067409</v>
      </c>
    </row>
    <row r="76" spans="1:9" ht="12" customHeight="1">
      <c r="A76" s="59"/>
      <c r="B76" s="60" t="s">
        <v>37</v>
      </c>
      <c r="C76" s="61"/>
      <c r="D76" s="61"/>
      <c r="E76" s="61"/>
      <c r="F76" s="61"/>
      <c r="G76" s="108"/>
    </row>
    <row r="77" spans="1:9" ht="12.75" customHeight="1" thickBot="1">
      <c r="A77" s="59"/>
      <c r="B77" s="73"/>
      <c r="C77" s="61"/>
      <c r="D77" s="61"/>
      <c r="E77" s="61"/>
      <c r="F77" s="61"/>
      <c r="G77" s="108"/>
    </row>
    <row r="78" spans="1:9" ht="12" customHeight="1">
      <c r="A78" s="59"/>
      <c r="B78" s="84" t="s">
        <v>38</v>
      </c>
      <c r="C78" s="85"/>
      <c r="D78" s="85"/>
      <c r="E78" s="85"/>
      <c r="F78" s="86"/>
      <c r="G78" s="108"/>
    </row>
    <row r="79" spans="1:9" ht="12" customHeight="1">
      <c r="A79" s="59"/>
      <c r="B79" s="87" t="s">
        <v>39</v>
      </c>
      <c r="C79" s="58"/>
      <c r="D79" s="58"/>
      <c r="E79" s="58"/>
      <c r="F79" s="88"/>
      <c r="G79" s="108"/>
    </row>
    <row r="80" spans="1:9" ht="12" customHeight="1">
      <c r="A80" s="59"/>
      <c r="B80" s="87" t="s">
        <v>40</v>
      </c>
      <c r="C80" s="58"/>
      <c r="D80" s="58"/>
      <c r="E80" s="58"/>
      <c r="F80" s="88"/>
      <c r="G80" s="108"/>
    </row>
    <row r="81" spans="1:7" ht="12" customHeight="1">
      <c r="A81" s="59"/>
      <c r="B81" s="87" t="s">
        <v>121</v>
      </c>
      <c r="C81" s="58"/>
      <c r="D81" s="58"/>
      <c r="E81" s="58"/>
      <c r="F81" s="88"/>
      <c r="G81" s="108"/>
    </row>
    <row r="82" spans="1:7" ht="12" customHeight="1">
      <c r="A82" s="59"/>
      <c r="B82" s="87" t="s">
        <v>41</v>
      </c>
      <c r="C82" s="58"/>
      <c r="D82" s="58"/>
      <c r="E82" s="58"/>
      <c r="F82" s="88"/>
      <c r="G82" s="108"/>
    </row>
    <row r="83" spans="1:7" ht="12" customHeight="1">
      <c r="A83" s="59"/>
      <c r="B83" s="87" t="s">
        <v>42</v>
      </c>
      <c r="C83" s="58"/>
      <c r="D83" s="58"/>
      <c r="E83" s="58"/>
      <c r="F83" s="88"/>
      <c r="G83" s="108"/>
    </row>
    <row r="84" spans="1:7" ht="12" customHeight="1">
      <c r="A84" s="59"/>
      <c r="B84" s="87" t="s">
        <v>43</v>
      </c>
      <c r="C84" s="58"/>
      <c r="D84" s="58"/>
      <c r="E84" s="58"/>
      <c r="F84" s="88"/>
      <c r="G84" s="108"/>
    </row>
    <row r="85" spans="1:7" ht="12" customHeight="1">
      <c r="A85" s="59"/>
      <c r="B85" s="87" t="s">
        <v>122</v>
      </c>
      <c r="C85" s="58"/>
      <c r="D85" s="58"/>
      <c r="E85" s="58"/>
      <c r="F85" s="88"/>
      <c r="G85" s="108"/>
    </row>
    <row r="86" spans="1:7" ht="12.75" customHeight="1" thickBot="1">
      <c r="A86" s="59"/>
      <c r="B86" s="89" t="s">
        <v>123</v>
      </c>
      <c r="C86" s="90"/>
      <c r="D86" s="90"/>
      <c r="E86" s="90"/>
      <c r="F86" s="91"/>
      <c r="G86" s="108"/>
    </row>
    <row r="87" spans="1:7" ht="12.75" customHeight="1">
      <c r="A87" s="59"/>
      <c r="B87" s="82"/>
      <c r="C87" s="58"/>
      <c r="D87" s="58"/>
      <c r="E87" s="58"/>
      <c r="F87" s="58"/>
      <c r="G87" s="108"/>
    </row>
    <row r="88" spans="1:7" ht="15" customHeight="1" thickBot="1">
      <c r="A88" s="59"/>
      <c r="B88" s="183" t="s">
        <v>44</v>
      </c>
      <c r="C88" s="184"/>
      <c r="D88" s="81"/>
      <c r="E88" s="54"/>
      <c r="F88" s="54"/>
      <c r="G88" s="108"/>
    </row>
    <row r="89" spans="1:7" ht="12" customHeight="1">
      <c r="A89" s="59"/>
      <c r="B89" s="75" t="s">
        <v>30</v>
      </c>
      <c r="C89" s="131" t="s">
        <v>124</v>
      </c>
      <c r="D89" s="132" t="s">
        <v>45</v>
      </c>
      <c r="E89" s="54"/>
      <c r="F89" s="54"/>
      <c r="G89" s="108"/>
    </row>
    <row r="90" spans="1:7" ht="12" customHeight="1">
      <c r="A90" s="59"/>
      <c r="B90" s="76" t="s">
        <v>46</v>
      </c>
      <c r="C90" s="55">
        <f>G34</f>
        <v>1490000</v>
      </c>
      <c r="D90" s="77">
        <f>(C90/C96)</f>
        <v>0.3475144900714644</v>
      </c>
      <c r="E90" s="54"/>
      <c r="F90" s="54"/>
      <c r="G90" s="108"/>
    </row>
    <row r="91" spans="1:7" ht="12" customHeight="1">
      <c r="A91" s="59"/>
      <c r="B91" s="76" t="s">
        <v>47</v>
      </c>
      <c r="C91" s="55">
        <f>G39</f>
        <v>0</v>
      </c>
      <c r="D91" s="77">
        <v>0</v>
      </c>
      <c r="E91" s="54"/>
      <c r="F91" s="54"/>
      <c r="G91" s="108"/>
    </row>
    <row r="92" spans="1:7" ht="12" customHeight="1">
      <c r="A92" s="59"/>
      <c r="B92" s="76" t="s">
        <v>48</v>
      </c>
      <c r="C92" s="55">
        <v>0</v>
      </c>
      <c r="D92" s="77">
        <f>(C92/C96)</f>
        <v>0</v>
      </c>
      <c r="E92" s="54"/>
      <c r="F92" s="54"/>
      <c r="G92" s="108"/>
    </row>
    <row r="93" spans="1:7" ht="12" customHeight="1">
      <c r="A93" s="59"/>
      <c r="B93" s="76" t="s">
        <v>25</v>
      </c>
      <c r="C93" s="55">
        <f>G61</f>
        <v>2229420</v>
      </c>
      <c r="D93" s="77">
        <f>(C93/C96)</f>
        <v>0.51997030500343899</v>
      </c>
      <c r="E93" s="54"/>
      <c r="F93" s="54"/>
      <c r="G93" s="108"/>
    </row>
    <row r="94" spans="1:7" ht="12" customHeight="1">
      <c r="A94" s="59"/>
      <c r="B94" s="76" t="s">
        <v>49</v>
      </c>
      <c r="C94" s="56">
        <f>G69</f>
        <v>364000</v>
      </c>
      <c r="D94" s="77">
        <f>(C94/C96)</f>
        <v>8.4896157306049019E-2</v>
      </c>
      <c r="E94" s="57"/>
      <c r="F94" s="57"/>
      <c r="G94" s="108"/>
    </row>
    <row r="95" spans="1:7" ht="12" customHeight="1">
      <c r="A95" s="59"/>
      <c r="B95" s="76" t="s">
        <v>50</v>
      </c>
      <c r="C95" s="56">
        <f>G72</f>
        <v>204171</v>
      </c>
      <c r="D95" s="77">
        <f>(C95/C96)</f>
        <v>4.7619047619047616E-2</v>
      </c>
      <c r="E95" s="57"/>
      <c r="F95" s="57"/>
      <c r="G95" s="108"/>
    </row>
    <row r="96" spans="1:7" ht="12.75" customHeight="1" thickBot="1">
      <c r="A96" s="59"/>
      <c r="B96" s="78" t="s">
        <v>125</v>
      </c>
      <c r="C96" s="79">
        <f>SUM(C90:C95)</f>
        <v>4287591</v>
      </c>
      <c r="D96" s="80">
        <f>SUM(D90:D95)</f>
        <v>1</v>
      </c>
      <c r="E96" s="57"/>
      <c r="F96" s="57"/>
      <c r="G96" s="108"/>
    </row>
    <row r="97" spans="1:7" ht="12" customHeight="1">
      <c r="A97" s="59"/>
      <c r="B97" s="73"/>
      <c r="C97" s="61"/>
      <c r="D97" s="61"/>
      <c r="E97" s="61"/>
      <c r="F97" s="61"/>
      <c r="G97" s="108"/>
    </row>
    <row r="98" spans="1:7" ht="12.75" customHeight="1" thickBot="1">
      <c r="A98" s="59"/>
      <c r="B98" s="74"/>
      <c r="C98" s="61"/>
      <c r="D98" s="61"/>
      <c r="E98" s="61"/>
      <c r="F98" s="61"/>
      <c r="G98" s="108"/>
    </row>
    <row r="99" spans="1:7" ht="12" customHeight="1" thickBot="1">
      <c r="A99" s="59"/>
      <c r="B99" s="180" t="s">
        <v>55</v>
      </c>
      <c r="C99" s="181"/>
      <c r="D99" s="181"/>
      <c r="E99" s="182"/>
      <c r="F99" s="57"/>
      <c r="G99" s="108"/>
    </row>
    <row r="100" spans="1:7" ht="12" customHeight="1">
      <c r="A100" s="59"/>
      <c r="B100" s="93" t="s">
        <v>126</v>
      </c>
      <c r="C100" s="123">
        <v>1500</v>
      </c>
      <c r="D100" s="123">
        <v>1800</v>
      </c>
      <c r="E100" s="123">
        <v>2500</v>
      </c>
      <c r="F100" s="92"/>
      <c r="G100" s="109"/>
    </row>
    <row r="101" spans="1:7" ht="12.75" customHeight="1" thickBot="1">
      <c r="A101" s="59"/>
      <c r="B101" s="78" t="s">
        <v>54</v>
      </c>
      <c r="C101" s="79">
        <f>(G73/C100)</f>
        <v>2858.3939999999998</v>
      </c>
      <c r="D101" s="79">
        <f>(G73/D100)</f>
        <v>2381.9949999999999</v>
      </c>
      <c r="E101" s="94">
        <f>(G73/E100)</f>
        <v>1715.0364</v>
      </c>
      <c r="F101" s="92"/>
      <c r="G101" s="109"/>
    </row>
    <row r="102" spans="1:7" ht="15.6" customHeight="1">
      <c r="A102" s="59"/>
      <c r="B102" s="83" t="s">
        <v>51</v>
      </c>
      <c r="C102" s="58"/>
      <c r="D102" s="58"/>
      <c r="E102" s="58"/>
      <c r="F102" s="58"/>
      <c r="G102" s="110"/>
    </row>
  </sheetData>
  <mergeCells count="9">
    <mergeCell ref="E9:F9"/>
    <mergeCell ref="E14:F14"/>
    <mergeCell ref="E15:F15"/>
    <mergeCell ref="B17:G17"/>
    <mergeCell ref="B99:E99"/>
    <mergeCell ref="B88:C88"/>
    <mergeCell ref="E13:F13"/>
    <mergeCell ref="E11:F11"/>
    <mergeCell ref="E10:F10"/>
  </mergeCells>
  <pageMargins left="0.74803149606299213" right="0.74803149606299213" top="0.98425196850393704" bottom="0.98425196850393704" header="0" footer="0"/>
  <pageSetup paperSize="14" scale="70" fitToHeight="3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APICULTURA SECANO</vt:lpstr>
      <vt:lpstr>'APICULTURA SECANO'!Área_de_impresión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Perez Reyes Nora del Carmen</cp:lastModifiedBy>
  <cp:lastPrinted>2022-06-16T21:11:53Z</cp:lastPrinted>
  <dcterms:created xsi:type="dcterms:W3CDTF">2020-11-27T12:49:26Z</dcterms:created>
  <dcterms:modified xsi:type="dcterms:W3CDTF">2022-06-22T14:55:03Z</dcterms:modified>
</cp:coreProperties>
</file>