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34" i="1"/>
  <c r="G45" i="1"/>
  <c r="G23" i="1" l="1"/>
  <c r="G47" i="1" l="1"/>
  <c r="G42" i="1"/>
  <c r="C78" i="1" l="1"/>
  <c r="D75" i="1" s="1"/>
  <c r="G44" i="1"/>
  <c r="G40" i="1"/>
  <c r="G24" i="1"/>
  <c r="G22" i="1"/>
  <c r="G21" i="1"/>
  <c r="G12" i="1"/>
  <c r="G58" i="1" s="1"/>
  <c r="D72" i="1" l="1"/>
  <c r="D76" i="1"/>
  <c r="D77" i="1"/>
  <c r="G25" i="1"/>
  <c r="D74" i="1"/>
  <c r="G48" i="1"/>
  <c r="D78" i="1" l="1"/>
  <c r="G55" i="1"/>
  <c r="G56" i="1" s="1"/>
  <c r="G57" i="1" s="1"/>
  <c r="D83" i="1" l="1"/>
  <c r="G59" i="1"/>
  <c r="C83" i="1"/>
  <c r="E83" i="1"/>
</calcChain>
</file>

<file path=xl/sharedStrings.xml><?xml version="1.0" encoding="utf-8"?>
<sst xmlns="http://schemas.openxmlformats.org/spreadsheetml/2006/main" count="131" uniqueCount="100">
  <si>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</si>
  <si>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</si>
  <si>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</si>
  <si>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</si>
  <si>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</si>
  <si>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</si>
  <si>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</si>
  <si>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</si>
  <si>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</si>
  <si>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</si>
  <si>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</si>
  <si>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</si>
  <si>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</si>
  <si>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</si>
  <si>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</si>
  <si>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</si>
  <si>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</si>
  <si>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</si>
  <si>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</si>
  <si>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</si>
  <si>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</si>
  <si>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</si>
  <si>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</si>
  <si>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</si>
  <si>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</si>
  <si>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</si>
  <si>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</si>
  <si>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</si>
  <si>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</si>
  <si>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</si>
  <si>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</si>
  <si>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</si>
  <si>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</si>
  <si>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</si>
  <si>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</si>
  <si>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</si>
  <si>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</si>
  <si>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</si>
  <si>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</si>
  <si>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</si>
  <si>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</si>
  <si>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</si>
  <si>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</si>
  <si>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</si>
  <si>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</si>
  <si>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</si>
  <si>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</si>
  <si>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</si>
  <si>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</si>
  <si>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</si>
  <si>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</si>
  <si>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</si>
  <si>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</si>
  <si>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</si>
  <si>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</si>
  <si>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</si>
  <si>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</si>
  <si>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</si>
  <si>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APICULTURA</t>
  </si>
  <si>
    <t>Araucanía</t>
  </si>
  <si>
    <t>Diciembre 2021</t>
  </si>
  <si>
    <t>Mercado Regional</t>
  </si>
  <si>
    <t>Pitrufquen</t>
  </si>
  <si>
    <t>N/A</t>
  </si>
  <si>
    <t>No hay</t>
  </si>
  <si>
    <t>Preparación Colmena</t>
  </si>
  <si>
    <t>Aplicación Alimentación</t>
  </si>
  <si>
    <t>Aplicación Sanidad</t>
  </si>
  <si>
    <t>Febrero-Octubre</t>
  </si>
  <si>
    <t>Marzo-Septiembre</t>
  </si>
  <si>
    <t>ALIMENTACION</t>
  </si>
  <si>
    <t>Azucar</t>
  </si>
  <si>
    <t>Promotor L</t>
  </si>
  <si>
    <t>Marzo-Octubre</t>
  </si>
  <si>
    <t>PLAGUICIDA</t>
  </si>
  <si>
    <t>Amitraz</t>
  </si>
  <si>
    <t>Aluen cap</t>
  </si>
  <si>
    <t>Tira</t>
  </si>
  <si>
    <t>Tratamiento</t>
  </si>
  <si>
    <t>Cosecha</t>
  </si>
  <si>
    <t>Un.</t>
  </si>
  <si>
    <t>Enero</t>
  </si>
  <si>
    <t>COSECHA</t>
  </si>
  <si>
    <t>Envases</t>
  </si>
  <si>
    <t>RENDIMIENTO (Kg/colmena)</t>
  </si>
  <si>
    <t>PRECIO ESPERADO ($/Kg.)</t>
  </si>
  <si>
    <t>$/Colmena</t>
  </si>
  <si>
    <t>COSTO TOTAL/colmena.</t>
  </si>
  <si>
    <t>Rendimiento (Kg./Colmena)</t>
  </si>
  <si>
    <t>Costo unitario ($/Kg.) (*)</t>
  </si>
  <si>
    <t>Enero 2023</t>
  </si>
  <si>
    <t>COSTOS DIRECTOS DE PRODUCCIÓN POR COLMENA (INCLUYE IVA)</t>
  </si>
  <si>
    <t>horas Centrifugado</t>
  </si>
  <si>
    <t>J/t</t>
  </si>
  <si>
    <t>diciembre a marzo</t>
  </si>
  <si>
    <t>kg</t>
  </si>
  <si>
    <t>abril - septiembre</t>
  </si>
  <si>
    <t>Junio 2022</t>
  </si>
  <si>
    <t>Torta proteica</t>
  </si>
  <si>
    <t>ESCENARIOS COSTO UNITARIO  ($/kilo)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</si>
</sst>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 applyAlignment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 applyAlignment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0" fontId="10" fillId="2" borderId="50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B83" sqref="B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58</v>
      </c>
      <c r="D9" s="55"/>
      <c r="E9" s="124" t="s">
        <v>84</v>
      </c>
      <c r="F9" s="125"/>
      <c r="G9" s="56">
        <v>35</v>
      </c>
    </row>
    <row r="10" spans="1:7" ht="38.25" customHeight="1" x14ac:dyDescent="0.25">
      <c r="A10" s="5"/>
      <c r="B10" s="57" t="s">
        <v>1</v>
      </c>
      <c r="C10" s="58" t="s">
        <v>63</v>
      </c>
      <c r="D10" s="55"/>
      <c r="E10" s="122" t="s">
        <v>2</v>
      </c>
      <c r="F10" s="123"/>
      <c r="G10" s="54" t="s">
        <v>60</v>
      </c>
    </row>
    <row r="11" spans="1:7" ht="18" customHeight="1" x14ac:dyDescent="0.25">
      <c r="A11" s="5"/>
      <c r="B11" s="57" t="s">
        <v>3</v>
      </c>
      <c r="C11" s="54" t="s">
        <v>4</v>
      </c>
      <c r="D11" s="55"/>
      <c r="E11" s="122" t="s">
        <v>85</v>
      </c>
      <c r="F11" s="123"/>
      <c r="G11" s="56">
        <v>4800</v>
      </c>
    </row>
    <row r="12" spans="1:7" ht="11.25" customHeight="1" x14ac:dyDescent="0.25">
      <c r="A12" s="5"/>
      <c r="B12" s="57" t="s">
        <v>5</v>
      </c>
      <c r="C12" s="59" t="s">
        <v>59</v>
      </c>
      <c r="D12" s="55"/>
      <c r="E12" s="54" t="s">
        <v>6</v>
      </c>
      <c r="F12" s="60"/>
      <c r="G12" s="61">
        <f>(G9*G11)</f>
        <v>168000</v>
      </c>
    </row>
    <row r="13" spans="1:7" ht="11.25" customHeight="1" x14ac:dyDescent="0.25">
      <c r="A13" s="5"/>
      <c r="B13" s="57" t="s">
        <v>7</v>
      </c>
      <c r="C13" s="54" t="s">
        <v>62</v>
      </c>
      <c r="D13" s="55"/>
      <c r="E13" s="122" t="s">
        <v>8</v>
      </c>
      <c r="F13" s="123"/>
      <c r="G13" s="54" t="s">
        <v>61</v>
      </c>
    </row>
    <row r="14" spans="1:7" ht="13.5" customHeight="1" x14ac:dyDescent="0.25">
      <c r="A14" s="5"/>
      <c r="B14" s="57" t="s">
        <v>9</v>
      </c>
      <c r="C14" s="54" t="s">
        <v>57</v>
      </c>
      <c r="D14" s="55"/>
      <c r="E14" s="122" t="s">
        <v>10</v>
      </c>
      <c r="F14" s="123"/>
      <c r="G14" s="54" t="s">
        <v>90</v>
      </c>
    </row>
    <row r="15" spans="1:7" ht="25.5" customHeight="1" x14ac:dyDescent="0.25">
      <c r="A15" s="5"/>
      <c r="B15" s="57" t="s">
        <v>11</v>
      </c>
      <c r="C15" s="54" t="s">
        <v>97</v>
      </c>
      <c r="D15" s="55"/>
      <c r="E15" s="126" t="s">
        <v>12</v>
      </c>
      <c r="F15" s="127"/>
      <c r="G15" s="59" t="s">
        <v>64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8" t="s">
        <v>91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13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14</v>
      </c>
      <c r="C20" s="71" t="s">
        <v>15</v>
      </c>
      <c r="D20" s="71" t="s">
        <v>16</v>
      </c>
      <c r="E20" s="71" t="s">
        <v>17</v>
      </c>
      <c r="F20" s="71" t="s">
        <v>18</v>
      </c>
      <c r="G20" s="71" t="s">
        <v>19</v>
      </c>
    </row>
    <row r="21" spans="1:7" ht="12.75" customHeight="1" x14ac:dyDescent="0.25">
      <c r="A21" s="6"/>
      <c r="B21" s="59" t="s">
        <v>65</v>
      </c>
      <c r="C21" s="110" t="s">
        <v>20</v>
      </c>
      <c r="D21" s="117">
        <v>1.5</v>
      </c>
      <c r="E21" s="59" t="s">
        <v>68</v>
      </c>
      <c r="F21" s="111">
        <v>20000</v>
      </c>
      <c r="G21" s="111">
        <f>(D21*F21)</f>
        <v>30000</v>
      </c>
    </row>
    <row r="22" spans="1:7" ht="25.5" customHeight="1" x14ac:dyDescent="0.25">
      <c r="A22" s="6"/>
      <c r="B22" s="59" t="s">
        <v>66</v>
      </c>
      <c r="C22" s="110" t="s">
        <v>20</v>
      </c>
      <c r="D22" s="117">
        <v>0.5</v>
      </c>
      <c r="E22" s="59" t="s">
        <v>69</v>
      </c>
      <c r="F22" s="111">
        <v>20000</v>
      </c>
      <c r="G22" s="111">
        <f>(D22*F22)</f>
        <v>10000</v>
      </c>
    </row>
    <row r="23" spans="1:7" ht="25.5" customHeight="1" x14ac:dyDescent="0.25">
      <c r="A23" s="6"/>
      <c r="B23" s="59" t="s">
        <v>67</v>
      </c>
      <c r="C23" s="110" t="s">
        <v>20</v>
      </c>
      <c r="D23" s="117">
        <v>0.2</v>
      </c>
      <c r="E23" s="59" t="s">
        <v>68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79</v>
      </c>
      <c r="C24" s="110" t="s">
        <v>20</v>
      </c>
      <c r="D24" s="117">
        <v>0.5</v>
      </c>
      <c r="E24" s="59" t="s">
        <v>81</v>
      </c>
      <c r="F24" s="111">
        <v>20000</v>
      </c>
      <c r="G24" s="111">
        <f>(D24*F24)</f>
        <v>10000</v>
      </c>
    </row>
    <row r="25" spans="1:7" ht="12.75" customHeight="1" x14ac:dyDescent="0.25">
      <c r="A25" s="6"/>
      <c r="B25" s="73" t="s">
        <v>21</v>
      </c>
      <c r="C25" s="74"/>
      <c r="D25" s="74"/>
      <c r="E25" s="74"/>
      <c r="F25" s="74"/>
      <c r="G25" s="112">
        <f>SUM(G21:G24)</f>
        <v>54000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22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14</v>
      </c>
      <c r="C28" s="80" t="s">
        <v>15</v>
      </c>
      <c r="D28" s="80" t="s">
        <v>16</v>
      </c>
      <c r="E28" s="79" t="s">
        <v>17</v>
      </c>
      <c r="F28" s="80" t="s">
        <v>18</v>
      </c>
      <c r="G28" s="79" t="s">
        <v>19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23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24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14</v>
      </c>
      <c r="C33" s="87" t="s">
        <v>15</v>
      </c>
      <c r="D33" s="87" t="s">
        <v>16</v>
      </c>
      <c r="E33" s="87" t="s">
        <v>17</v>
      </c>
      <c r="F33" s="88" t="s">
        <v>18</v>
      </c>
      <c r="G33" s="87" t="s">
        <v>19</v>
      </c>
    </row>
    <row r="34" spans="1:11" ht="12.75" customHeight="1" x14ac:dyDescent="0.25">
      <c r="A34" s="6"/>
      <c r="B34" s="59" t="s">
        <v>92</v>
      </c>
      <c r="C34" s="59" t="s">
        <v>93</v>
      </c>
      <c r="D34" s="72">
        <v>0.3</v>
      </c>
      <c r="E34" s="59" t="s">
        <v>94</v>
      </c>
      <c r="F34" s="61">
        <v>500</v>
      </c>
      <c r="G34" s="61">
        <f>D34*F34</f>
        <v>150</v>
      </c>
    </row>
    <row r="35" spans="1:11" ht="12.75" customHeight="1" x14ac:dyDescent="0.25">
      <c r="A35" s="5"/>
      <c r="B35" s="82" t="s">
        <v>25</v>
      </c>
      <c r="C35" s="83"/>
      <c r="D35" s="83"/>
      <c r="E35" s="83"/>
      <c r="F35" s="83"/>
      <c r="G35" s="89">
        <v>150</v>
      </c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26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27</v>
      </c>
      <c r="C38" s="88" t="s">
        <v>28</v>
      </c>
      <c r="D38" s="88" t="s">
        <v>29</v>
      </c>
      <c r="E38" s="88" t="s">
        <v>17</v>
      </c>
      <c r="F38" s="88" t="s">
        <v>18</v>
      </c>
      <c r="G38" s="88" t="s">
        <v>19</v>
      </c>
      <c r="K38" s="51"/>
    </row>
    <row r="39" spans="1:11" ht="12.75" customHeight="1" x14ac:dyDescent="0.25">
      <c r="A39" s="6"/>
      <c r="B39" s="7" t="s">
        <v>70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71</v>
      </c>
      <c r="C40" s="113" t="s">
        <v>30</v>
      </c>
      <c r="D40" s="118">
        <v>20</v>
      </c>
      <c r="E40" s="54" t="s">
        <v>73</v>
      </c>
      <c r="F40" s="115">
        <v>950</v>
      </c>
      <c r="G40" s="115">
        <f>(D40*F40)</f>
        <v>19000</v>
      </c>
    </row>
    <row r="41" spans="1:11" ht="12.75" customHeight="1" x14ac:dyDescent="0.25">
      <c r="A41" s="6"/>
      <c r="B41" s="119" t="s">
        <v>98</v>
      </c>
      <c r="C41" s="113" t="s">
        <v>95</v>
      </c>
      <c r="D41" s="118">
        <v>4</v>
      </c>
      <c r="E41" s="119" t="s">
        <v>96</v>
      </c>
      <c r="F41" s="115">
        <v>1350</v>
      </c>
      <c r="G41" s="115">
        <f>D41*F41</f>
        <v>5400</v>
      </c>
    </row>
    <row r="42" spans="1:11" ht="12.75" customHeight="1" x14ac:dyDescent="0.25">
      <c r="A42" s="6"/>
      <c r="B42" s="54" t="s">
        <v>72</v>
      </c>
      <c r="C42" s="113" t="s">
        <v>31</v>
      </c>
      <c r="D42" s="118">
        <v>8.4000000000000005E-2</v>
      </c>
      <c r="E42" s="54" t="s">
        <v>73</v>
      </c>
      <c r="F42" s="115">
        <v>29000</v>
      </c>
      <c r="G42" s="115">
        <f>D42*F42</f>
        <v>2436</v>
      </c>
    </row>
    <row r="43" spans="1:11" ht="12.75" customHeight="1" x14ac:dyDescent="0.25">
      <c r="A43" s="6"/>
      <c r="B43" s="90" t="s">
        <v>74</v>
      </c>
      <c r="C43" s="114"/>
      <c r="D43" s="114"/>
      <c r="E43" s="60"/>
      <c r="F43" s="115"/>
      <c r="G43" s="115"/>
    </row>
    <row r="44" spans="1:11" ht="12.75" customHeight="1" x14ac:dyDescent="0.25">
      <c r="A44" s="6"/>
      <c r="B44" s="54" t="s">
        <v>76</v>
      </c>
      <c r="C44" s="113" t="s">
        <v>77</v>
      </c>
      <c r="D44" s="118">
        <v>4</v>
      </c>
      <c r="E44" s="54" t="s">
        <v>68</v>
      </c>
      <c r="F44" s="115">
        <v>850</v>
      </c>
      <c r="G44" s="115">
        <f>(D44*F44)</f>
        <v>3400</v>
      </c>
    </row>
    <row r="45" spans="1:11" ht="12.75" customHeight="1" x14ac:dyDescent="0.25">
      <c r="A45" s="6"/>
      <c r="B45" s="54" t="s">
        <v>75</v>
      </c>
      <c r="C45" s="113" t="s">
        <v>78</v>
      </c>
      <c r="D45" s="118">
        <v>2</v>
      </c>
      <c r="E45" s="54" t="s">
        <v>68</v>
      </c>
      <c r="F45" s="115">
        <v>1150</v>
      </c>
      <c r="G45" s="115">
        <f>(D45*F45)</f>
        <v>2300</v>
      </c>
    </row>
    <row r="46" spans="1:11" ht="12.75" customHeight="1" x14ac:dyDescent="0.25">
      <c r="A46" s="6"/>
      <c r="B46" s="90" t="s">
        <v>82</v>
      </c>
      <c r="C46" s="114"/>
      <c r="D46" s="114"/>
      <c r="E46" s="60"/>
      <c r="F46" s="115"/>
      <c r="G46" s="115"/>
    </row>
    <row r="47" spans="1:11" ht="12.75" customHeight="1" x14ac:dyDescent="0.25">
      <c r="A47" s="6"/>
      <c r="B47" s="54" t="s">
        <v>83</v>
      </c>
      <c r="C47" s="113" t="s">
        <v>80</v>
      </c>
      <c r="D47" s="118">
        <v>35</v>
      </c>
      <c r="E47" s="54" t="s">
        <v>81</v>
      </c>
      <c r="F47" s="115">
        <v>290</v>
      </c>
      <c r="G47" s="115">
        <f>D47*F47</f>
        <v>10150</v>
      </c>
    </row>
    <row r="48" spans="1:11" ht="13.5" customHeight="1" x14ac:dyDescent="0.25">
      <c r="A48" s="5"/>
      <c r="B48" s="82" t="s">
        <v>32</v>
      </c>
      <c r="C48" s="83"/>
      <c r="D48" s="83"/>
      <c r="E48" s="83"/>
      <c r="F48" s="83"/>
      <c r="G48" s="116">
        <f>SUM(G39:G47)</f>
        <v>42686</v>
      </c>
    </row>
    <row r="49" spans="1:7" ht="12" customHeight="1" x14ac:dyDescent="0.25">
      <c r="A49" s="2"/>
      <c r="B49" s="84"/>
      <c r="C49" s="85"/>
      <c r="D49" s="85"/>
      <c r="E49" s="85"/>
      <c r="F49" s="86"/>
      <c r="G49" s="86"/>
    </row>
    <row r="50" spans="1:7" ht="12" customHeight="1" x14ac:dyDescent="0.25">
      <c r="A50" s="5"/>
      <c r="B50" s="76" t="s">
        <v>33</v>
      </c>
      <c r="C50" s="77"/>
      <c r="D50" s="78"/>
      <c r="E50" s="78"/>
      <c r="F50" s="78"/>
      <c r="G50" s="78"/>
    </row>
    <row r="51" spans="1:7" ht="24" customHeight="1" x14ac:dyDescent="0.25">
      <c r="A51" s="5"/>
      <c r="B51" s="87" t="s">
        <v>34</v>
      </c>
      <c r="C51" s="88" t="s">
        <v>28</v>
      </c>
      <c r="D51" s="88" t="s">
        <v>29</v>
      </c>
      <c r="E51" s="87" t="s">
        <v>17</v>
      </c>
      <c r="F51" s="88" t="s">
        <v>18</v>
      </c>
      <c r="G51" s="87" t="s">
        <v>19</v>
      </c>
    </row>
    <row r="52" spans="1:7" ht="12.75" customHeight="1" x14ac:dyDescent="0.25">
      <c r="A52" s="6"/>
      <c r="B52" s="59" t="s">
        <v>63</v>
      </c>
      <c r="C52" s="54"/>
      <c r="D52" s="56"/>
      <c r="E52" s="59"/>
      <c r="F52" s="56"/>
      <c r="G52" s="56"/>
    </row>
    <row r="53" spans="1:7" ht="13.5" customHeight="1" x14ac:dyDescent="0.25">
      <c r="A53" s="5"/>
      <c r="B53" s="91" t="s">
        <v>35</v>
      </c>
      <c r="C53" s="92"/>
      <c r="D53" s="92"/>
      <c r="E53" s="92"/>
      <c r="F53" s="92"/>
      <c r="G53" s="93"/>
    </row>
    <row r="54" spans="1:7" ht="12" customHeight="1" x14ac:dyDescent="0.25">
      <c r="A54" s="2"/>
      <c r="B54" s="94"/>
      <c r="C54" s="94"/>
      <c r="D54" s="94"/>
      <c r="E54" s="94"/>
      <c r="F54" s="95"/>
      <c r="G54" s="95"/>
    </row>
    <row r="55" spans="1:7" ht="12" customHeight="1" x14ac:dyDescent="0.25">
      <c r="A55" s="20"/>
      <c r="B55" s="96" t="s">
        <v>36</v>
      </c>
      <c r="C55" s="97"/>
      <c r="D55" s="97"/>
      <c r="E55" s="97"/>
      <c r="F55" s="97"/>
      <c r="G55" s="98">
        <f>G25+G35+G48+G53</f>
        <v>96836</v>
      </c>
    </row>
    <row r="56" spans="1:7" ht="12" customHeight="1" x14ac:dyDescent="0.25">
      <c r="A56" s="20"/>
      <c r="B56" s="99" t="s">
        <v>37</v>
      </c>
      <c r="C56" s="100"/>
      <c r="D56" s="100"/>
      <c r="E56" s="100"/>
      <c r="F56" s="100"/>
      <c r="G56" s="101">
        <f>G55*0.05</f>
        <v>4841.8</v>
      </c>
    </row>
    <row r="57" spans="1:7" ht="12" customHeight="1" x14ac:dyDescent="0.25">
      <c r="A57" s="20"/>
      <c r="B57" s="102" t="s">
        <v>38</v>
      </c>
      <c r="C57" s="103"/>
      <c r="D57" s="103"/>
      <c r="E57" s="103"/>
      <c r="F57" s="103"/>
      <c r="G57" s="104">
        <f>G56+G55</f>
        <v>101677.8</v>
      </c>
    </row>
    <row r="58" spans="1:7" ht="12" customHeight="1" x14ac:dyDescent="0.25">
      <c r="A58" s="20"/>
      <c r="B58" s="99" t="s">
        <v>39</v>
      </c>
      <c r="C58" s="100"/>
      <c r="D58" s="100"/>
      <c r="E58" s="100"/>
      <c r="F58" s="100"/>
      <c r="G58" s="101">
        <f>G12</f>
        <v>168000</v>
      </c>
    </row>
    <row r="59" spans="1:7" ht="12" customHeight="1" x14ac:dyDescent="0.25">
      <c r="A59" s="20"/>
      <c r="B59" s="105" t="s">
        <v>40</v>
      </c>
      <c r="C59" s="106"/>
      <c r="D59" s="106"/>
      <c r="E59" s="106"/>
      <c r="F59" s="106"/>
      <c r="G59" s="107">
        <f>G58-G57</f>
        <v>66322.2</v>
      </c>
    </row>
    <row r="60" spans="1:7" ht="12" customHeight="1" x14ac:dyDescent="0.25">
      <c r="A60" s="20"/>
      <c r="B60" s="21" t="s">
        <v>41</v>
      </c>
      <c r="C60" s="22"/>
      <c r="D60" s="22"/>
      <c r="E60" s="22"/>
      <c r="F60" s="22"/>
      <c r="G60" s="17"/>
    </row>
    <row r="61" spans="1:7" ht="12.75" customHeight="1" thickBot="1" x14ac:dyDescent="0.3">
      <c r="A61" s="20"/>
      <c r="B61" s="23"/>
      <c r="C61" s="22"/>
      <c r="D61" s="22"/>
      <c r="E61" s="22"/>
      <c r="F61" s="22"/>
      <c r="G61" s="17"/>
    </row>
    <row r="62" spans="1:7" ht="12" customHeight="1" x14ac:dyDescent="0.25">
      <c r="A62" s="20"/>
      <c r="B62" s="35" t="s">
        <v>42</v>
      </c>
      <c r="C62" s="36"/>
      <c r="D62" s="36"/>
      <c r="E62" s="36"/>
      <c r="F62" s="37"/>
      <c r="G62" s="17"/>
    </row>
    <row r="63" spans="1:7" ht="12" customHeight="1" x14ac:dyDescent="0.25">
      <c r="A63" s="20"/>
      <c r="B63" s="38" t="s">
        <v>43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44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45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46</v>
      </c>
      <c r="C66" s="19"/>
      <c r="D66" s="19"/>
      <c r="E66" s="19"/>
      <c r="F66" s="39"/>
      <c r="G66" s="17"/>
    </row>
    <row r="67" spans="1:7" ht="12" customHeight="1" x14ac:dyDescent="0.25">
      <c r="A67" s="20"/>
      <c r="B67" s="38" t="s">
        <v>47</v>
      </c>
      <c r="C67" s="19"/>
      <c r="D67" s="19"/>
      <c r="E67" s="19"/>
      <c r="F67" s="39"/>
      <c r="G67" s="17"/>
    </row>
    <row r="68" spans="1:7" ht="12.75" customHeight="1" thickBot="1" x14ac:dyDescent="0.3">
      <c r="A68" s="20"/>
      <c r="B68" s="40" t="s">
        <v>48</v>
      </c>
      <c r="C68" s="41"/>
      <c r="D68" s="41"/>
      <c r="E68" s="41"/>
      <c r="F68" s="42"/>
      <c r="G68" s="17"/>
    </row>
    <row r="69" spans="1:7" ht="12.75" customHeight="1" x14ac:dyDescent="0.25">
      <c r="A69" s="20"/>
      <c r="B69" s="33"/>
      <c r="C69" s="19"/>
      <c r="D69" s="19"/>
      <c r="E69" s="19"/>
      <c r="F69" s="19"/>
      <c r="G69" s="17"/>
    </row>
    <row r="70" spans="1:7" ht="15" customHeight="1" thickBot="1" x14ac:dyDescent="0.3">
      <c r="A70" s="20"/>
      <c r="B70" s="120" t="s">
        <v>49</v>
      </c>
      <c r="C70" s="121"/>
      <c r="D70" s="32"/>
      <c r="E70" s="10"/>
      <c r="F70" s="10"/>
      <c r="G70" s="17"/>
    </row>
    <row r="71" spans="1:7" ht="12" customHeight="1" x14ac:dyDescent="0.25">
      <c r="A71" s="20"/>
      <c r="B71" s="25" t="s">
        <v>34</v>
      </c>
      <c r="C71" s="11" t="s">
        <v>86</v>
      </c>
      <c r="D71" s="26" t="s">
        <v>50</v>
      </c>
      <c r="E71" s="10"/>
      <c r="F71" s="10"/>
      <c r="G71" s="17"/>
    </row>
    <row r="72" spans="1:7" ht="12" customHeight="1" x14ac:dyDescent="0.25">
      <c r="A72" s="20"/>
      <c r="B72" s="27" t="s">
        <v>51</v>
      </c>
      <c r="C72" s="12">
        <v>54000</v>
      </c>
      <c r="D72" s="28">
        <f>(C72/C78)</f>
        <v>0.53108833769350305</v>
      </c>
      <c r="E72" s="10"/>
      <c r="F72" s="10"/>
      <c r="G72" s="17"/>
    </row>
    <row r="73" spans="1:7" ht="12" customHeight="1" x14ac:dyDescent="0.25">
      <c r="A73" s="20"/>
      <c r="B73" s="27" t="s">
        <v>52</v>
      </c>
      <c r="C73" s="13">
        <v>0</v>
      </c>
      <c r="D73" s="28">
        <v>0</v>
      </c>
      <c r="E73" s="10"/>
      <c r="F73" s="10"/>
      <c r="G73" s="17"/>
    </row>
    <row r="74" spans="1:7" ht="12" customHeight="1" x14ac:dyDescent="0.25">
      <c r="A74" s="20"/>
      <c r="B74" s="27" t="s">
        <v>53</v>
      </c>
      <c r="C74" s="12">
        <v>150</v>
      </c>
      <c r="D74" s="28">
        <f>(C74/C78)</f>
        <v>1.4752453824819528E-3</v>
      </c>
      <c r="E74" s="10"/>
      <c r="F74" s="10"/>
      <c r="G74" s="17"/>
    </row>
    <row r="75" spans="1:7" ht="12" customHeight="1" x14ac:dyDescent="0.25">
      <c r="A75" s="20"/>
      <c r="B75" s="27" t="s">
        <v>27</v>
      </c>
      <c r="C75" s="12">
        <v>42686</v>
      </c>
      <c r="D75" s="28">
        <f>(C75/C78)</f>
        <v>0.41981549597749757</v>
      </c>
      <c r="E75" s="10"/>
      <c r="F75" s="10"/>
      <c r="G75" s="17"/>
    </row>
    <row r="76" spans="1:7" ht="12" customHeight="1" x14ac:dyDescent="0.25">
      <c r="A76" s="20"/>
      <c r="B76" s="27" t="s">
        <v>54</v>
      </c>
      <c r="C76" s="14">
        <v>0</v>
      </c>
      <c r="D76" s="28">
        <f>(C76/C78)</f>
        <v>0</v>
      </c>
      <c r="E76" s="16"/>
      <c r="F76" s="16"/>
      <c r="G76" s="17"/>
    </row>
    <row r="77" spans="1:7" ht="12" customHeight="1" x14ac:dyDescent="0.25">
      <c r="A77" s="20"/>
      <c r="B77" s="27" t="s">
        <v>55</v>
      </c>
      <c r="C77" s="14">
        <v>4842</v>
      </c>
      <c r="D77" s="28">
        <f>(C77/C78)</f>
        <v>4.7620920946517438E-2</v>
      </c>
      <c r="E77" s="16"/>
      <c r="F77" s="16"/>
      <c r="G77" s="17"/>
    </row>
    <row r="78" spans="1:7" ht="12.75" customHeight="1" thickBot="1" x14ac:dyDescent="0.3">
      <c r="A78" s="20"/>
      <c r="B78" s="29" t="s">
        <v>87</v>
      </c>
      <c r="C78" s="30">
        <f>SUM(C72:C77)</f>
        <v>101678</v>
      </c>
      <c r="D78" s="31">
        <f>SUM(D72:D77)</f>
        <v>1</v>
      </c>
      <c r="E78" s="16"/>
      <c r="F78" s="16"/>
      <c r="G78" s="17"/>
    </row>
    <row r="79" spans="1:7" ht="12" customHeight="1" x14ac:dyDescent="0.25">
      <c r="A79" s="20"/>
      <c r="B79" s="23"/>
      <c r="C79" s="22"/>
      <c r="D79" s="22"/>
      <c r="E79" s="22"/>
      <c r="F79" s="22"/>
      <c r="G79" s="17"/>
    </row>
    <row r="80" spans="1:7" ht="12.75" customHeight="1" x14ac:dyDescent="0.25">
      <c r="A80" s="20"/>
      <c r="B80" s="24"/>
      <c r="C80" s="22"/>
      <c r="D80" s="22"/>
      <c r="E80" s="22"/>
      <c r="F80" s="22"/>
      <c r="G80" s="17"/>
    </row>
    <row r="81" spans="1:7" ht="12" customHeight="1" thickBot="1" x14ac:dyDescent="0.3">
      <c r="A81" s="9"/>
      <c r="B81" s="44"/>
      <c r="C81" s="45" t="s">
        <v>99</v>
      </c>
      <c r="D81" s="46"/>
      <c r="E81" s="47"/>
      <c r="F81" s="15"/>
      <c r="G81" s="17"/>
    </row>
    <row r="82" spans="1:7" ht="25.5" customHeight="1" x14ac:dyDescent="0.25">
      <c r="A82" s="20"/>
      <c r="B82" s="108" t="s">
        <v>88</v>
      </c>
      <c r="C82" s="48">
        <v>30</v>
      </c>
      <c r="D82" s="48">
        <v>35</v>
      </c>
      <c r="E82" s="49">
        <v>40</v>
      </c>
      <c r="F82" s="43"/>
      <c r="G82" s="18"/>
    </row>
    <row r="83" spans="1:7" ht="28.5" customHeight="1" thickBot="1" x14ac:dyDescent="0.3">
      <c r="A83" s="20"/>
      <c r="B83" s="109" t="s">
        <v>89</v>
      </c>
      <c r="C83" s="30">
        <f>(G57/C82)</f>
        <v>3389.26</v>
      </c>
      <c r="D83" s="30">
        <f>(G57/D82)</f>
        <v>2905.08</v>
      </c>
      <c r="E83" s="50">
        <f>(G57/E82)</f>
        <v>2541.9450000000002</v>
      </c>
      <c r="F83" s="43"/>
      <c r="G83" s="18"/>
    </row>
    <row r="84" spans="1:7" ht="15.6" customHeight="1" x14ac:dyDescent="0.25">
      <c r="A84" s="20"/>
      <c r="B84" s="34" t="s">
        <v>56</v>
      </c>
      <c r="C84" s="19"/>
      <c r="D84" s="19"/>
      <c r="E84" s="19"/>
      <c r="F84" s="19"/>
      <c r="G84" s="19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2022-07-04T18:19:08Z</dcterms:modified>
</cp:coreProperties>
</file>