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19200" windowHeight="7305"/>
  </bookViews>
  <sheets>
    <sheet name="Arándano" sheetId="1" r:id="rId1"/>
  </sheets>
  <definedNames>
    <definedName name="_xlnm.Print_Area" localSheetId="0">Arándano!$B$2:$G$119</definedName>
  </definedNames>
  <calcPr calcId="152511"/>
</workbook>
</file>

<file path=xl/calcChain.xml><?xml version="1.0" encoding="utf-8"?>
<calcChain xmlns="http://schemas.openxmlformats.org/spreadsheetml/2006/main">
  <c r="G43" i="1" l="1"/>
  <c r="G30" i="1"/>
  <c r="G84" i="1" l="1"/>
  <c r="G85" i="1"/>
  <c r="G86" i="1"/>
  <c r="G88" i="1" s="1"/>
  <c r="G87" i="1"/>
  <c r="G83" i="1"/>
  <c r="G76" i="1" l="1"/>
  <c r="G77" i="1"/>
  <c r="G72" i="1"/>
  <c r="G73" i="1"/>
  <c r="G67" i="1"/>
  <c r="G68" i="1"/>
  <c r="G69" i="1"/>
  <c r="G62" i="1"/>
  <c r="G63" i="1"/>
  <c r="G49" i="1"/>
  <c r="G50" i="1"/>
  <c r="G51" i="1"/>
  <c r="G52" i="1"/>
  <c r="G53" i="1"/>
  <c r="G54" i="1"/>
  <c r="G55" i="1"/>
  <c r="G56" i="1"/>
  <c r="G57" i="1"/>
  <c r="G12" i="1"/>
  <c r="G21" i="1"/>
  <c r="G22" i="1"/>
  <c r="G23" i="1"/>
  <c r="G24" i="1"/>
  <c r="G25" i="1"/>
  <c r="G26" i="1"/>
  <c r="G27" i="1"/>
  <c r="G28" i="1"/>
  <c r="G29" i="1"/>
  <c r="D117" i="1" l="1"/>
  <c r="G40" i="1"/>
  <c r="G41" i="1"/>
  <c r="G39" i="1"/>
  <c r="G48" i="1"/>
  <c r="G58" i="1"/>
  <c r="G59" i="1"/>
  <c r="G60" i="1"/>
  <c r="G64" i="1"/>
  <c r="G65" i="1"/>
  <c r="G71" i="1"/>
  <c r="G74" i="1"/>
  <c r="G79" i="1" l="1"/>
  <c r="C110" i="1" s="1"/>
  <c r="C109" i="1"/>
  <c r="C107" i="1"/>
  <c r="C111" i="1"/>
  <c r="C108" i="1" l="1"/>
  <c r="G93" i="1"/>
  <c r="G90" i="1" l="1"/>
  <c r="G91" i="1" s="1"/>
  <c r="C112" i="1" s="1"/>
  <c r="G92" i="1" l="1"/>
  <c r="D118" i="1" s="1"/>
  <c r="C113" i="1"/>
  <c r="D107" i="1" s="1"/>
  <c r="C118" i="1" l="1"/>
  <c r="E118" i="1"/>
  <c r="G94" i="1"/>
  <c r="D112" i="1"/>
  <c r="D110" i="1"/>
  <c r="D111" i="1"/>
  <c r="D109" i="1"/>
  <c r="D113" i="1" l="1"/>
</calcChain>
</file>

<file path=xl/sharedStrings.xml><?xml version="1.0" encoding="utf-8"?>
<sst xmlns="http://schemas.openxmlformats.org/spreadsheetml/2006/main" count="235" uniqueCount="147">
  <si>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</si>
  <si>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</si>
  <si>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</si>
  <si>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</si>
  <si>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</si>
  <si>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</si>
  <si>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</si>
  <si>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</si>
  <si>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</si>
  <si>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</si>
  <si>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</si>
  <si>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</si>
  <si>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</si>
  <si>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</si>
  <si>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</si>
  <si>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</si>
  <si>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</si>
  <si>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</si>
  <si>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</si>
  <si>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</si>
  <si>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</si>
  <si>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</si>
  <si>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</si>
  <si>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</si>
  <si>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</si>
  <si>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</si>
  <si>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</si>
  <si>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</si>
  <si>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</si>
  <si>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</si>
  <si>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</si>
  <si>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</si>
  <si>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</si>
  <si>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</si>
  <si>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</si>
  <si>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</si>
  <si>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</si>
  <si>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</si>
  <si>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</si>
  <si>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</si>
  <si>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</si>
  <si>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</si>
  <si>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</si>
  <si>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</si>
  <si>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</si>
  <si>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</si>
  <si>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</si>
  <si>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</si>
  <si>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</si>
  <si>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</si>
  <si>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</si>
  <si>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</si>
  <si>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</si>
  <si>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</si>
  <si>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</si>
  <si>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</si>
  <si>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</si>
  <si>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</si>
  <si>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</si>
  <si>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</si>
  <si>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</si>
  <si>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FUNGICIDA</t>
  </si>
  <si>
    <t>INSECTICIDA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</si>
  <si>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</si>
  <si>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</si>
  <si>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</si>
  <si>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</si>
  <si>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</si>
  <si>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</si>
  <si>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ARANDANO</t>
  </si>
  <si>
    <t>O'Neal</t>
  </si>
  <si>
    <t>Medio</t>
  </si>
  <si>
    <t>Lib. B. O'Higgins</t>
  </si>
  <si>
    <t>Lolol</t>
  </si>
  <si>
    <t>Lolol - Pumanque - Paredones</t>
  </si>
  <si>
    <t>NOV - ENE</t>
  </si>
  <si>
    <t>Mercado interno y exportación</t>
  </si>
  <si>
    <t>Octubre-Diciembre</t>
  </si>
  <si>
    <t>Sequía, heladas, incendios.</t>
  </si>
  <si>
    <t>Poda de invierno</t>
  </si>
  <si>
    <t>Junio-Julio</t>
  </si>
  <si>
    <t>Poda de raleo</t>
  </si>
  <si>
    <t>Enero-Febrero</t>
  </si>
  <si>
    <t>Reponer postes y alambrados</t>
  </si>
  <si>
    <t>Diciembre-Enero</t>
  </si>
  <si>
    <t>Fertirrigación y control de goteros</t>
  </si>
  <si>
    <t>Marzo y Septiembre</t>
  </si>
  <si>
    <t>Aplicación de pesticidas</t>
  </si>
  <si>
    <t>Control de malezas</t>
  </si>
  <si>
    <t>Marzo-Agosto</t>
  </si>
  <si>
    <t>Cosecha</t>
  </si>
  <si>
    <t>Noviembre-Diciembre</t>
  </si>
  <si>
    <t>Acarreo</t>
  </si>
  <si>
    <t>Embalaje</t>
  </si>
  <si>
    <t>Trituración de restos de poda</t>
  </si>
  <si>
    <t>Aplicación de aserrín</t>
  </si>
  <si>
    <t>Septiembre-Octubre</t>
  </si>
  <si>
    <t>Aplicaciones de pesticidas</t>
  </si>
  <si>
    <t>Abril-Noviembre</t>
  </si>
  <si>
    <t>Nitrate Balance</t>
  </si>
  <si>
    <t>lt</t>
  </si>
  <si>
    <t>Abril-Mayo</t>
  </si>
  <si>
    <t>Basfoliar Algae</t>
  </si>
  <si>
    <t>Frutaliv</t>
  </si>
  <si>
    <t>Agosto-Septiembre</t>
  </si>
  <si>
    <t>Rucan LMW</t>
  </si>
  <si>
    <t>Agosto-Octubre</t>
  </si>
  <si>
    <t>Septiembre-Marzo</t>
  </si>
  <si>
    <t>Sulfato de Amonio</t>
  </si>
  <si>
    <t>Fosfato monoamónico</t>
  </si>
  <si>
    <t>Sulfato de potasio</t>
  </si>
  <si>
    <t>Terrasorb Radicular</t>
  </si>
  <si>
    <t>Basfoliar SL</t>
  </si>
  <si>
    <t>Sulfato de magnesio</t>
  </si>
  <si>
    <t>Ácido fosfórico</t>
  </si>
  <si>
    <t>Nitrato de calcio</t>
  </si>
  <si>
    <t>Podastik</t>
  </si>
  <si>
    <t>Cuprodul WG</t>
  </si>
  <si>
    <t>Teldor 50 WP</t>
  </si>
  <si>
    <t>Septiembre</t>
  </si>
  <si>
    <t>HERBICIDAS</t>
  </si>
  <si>
    <t>Rango</t>
  </si>
  <si>
    <t>Mayo-Octubre</t>
  </si>
  <si>
    <t>Junio-Octubre</t>
  </si>
  <si>
    <t>Goal 2 EC</t>
  </si>
  <si>
    <t>Julio</t>
  </si>
  <si>
    <t>Troya</t>
  </si>
  <si>
    <t>Junio</t>
  </si>
  <si>
    <t>Bravo 720</t>
  </si>
  <si>
    <t>Julio-Agosto</t>
  </si>
  <si>
    <t>DM 31</t>
  </si>
  <si>
    <t>Octubre</t>
  </si>
  <si>
    <t>Punto 70 WP</t>
  </si>
  <si>
    <t>Aserrín</t>
  </si>
  <si>
    <t>m3</t>
  </si>
  <si>
    <t>Baños químicos (arriendo)</t>
  </si>
  <si>
    <t>Nov-Dic</t>
  </si>
  <si>
    <t>Auditoría BPA Arándano</t>
  </si>
  <si>
    <t>Anual</t>
  </si>
  <si>
    <t>Electricidad</t>
  </si>
  <si>
    <t>kw</t>
  </si>
  <si>
    <t>Análisis foliar</t>
  </si>
  <si>
    <t>Análisis de suelo</t>
  </si>
  <si>
    <t>Agosto</t>
  </si>
  <si>
    <t>Biozyme TF</t>
  </si>
  <si>
    <t>Rovral</t>
  </si>
  <si>
    <t>Centurion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</si>
</sst>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_-* #,##0.00_-;\-* #,##0.00_-;_-* &quot;-&quot;??_-;_-@_-"/>
    <numFmt numFmtId="168" formatCode="_-* #,##0.00\ _€_-;\-* #,##0.00\ _€_-;_-* &quot;-&quot;??\ _€_-;_-@_-"/>
    <numFmt numFmtId="169" formatCode="_ * #,##0.0_ ;_ * \-#,##0.0_ ;_ * &quot;-&quot;??_ ;_ @_ "/>
    <numFmt numFmtId="170" formatCode="_-* #,##0_-;\-* #,##0_-;_-* &quot;-&quot;??_-;_-@_-"/>
    <numFmt numFmtId="171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2">
    <xf numFmtId="0" fontId="0" fillId="0" borderId="0" applyNumberFormat="0" applyFill="0" applyBorder="0" applyProtection="0"/>
    <xf numFmtId="0" fontId="12" fillId="0" borderId="20"/>
    <xf numFmtId="0" fontId="14" fillId="0" borderId="20" applyNumberFormat="0" applyFill="0" applyBorder="0" applyProtection="0"/>
    <xf numFmtId="43" fontId="14" fillId="0" borderId="20" applyFont="0" applyFill="0" applyBorder="0" applyAlignment="0" applyProtection="0"/>
    <xf numFmtId="44" fontId="14" fillId="0" borderId="20" applyFont="0" applyFill="0" applyBorder="0" applyAlignment="0" applyProtection="0"/>
    <xf numFmtId="168" fontId="12" fillId="0" borderId="20" applyFont="0" applyFill="0" applyBorder="0" applyAlignment="0" applyProtection="0"/>
    <xf numFmtId="0" fontId="1" fillId="0" borderId="20"/>
    <xf numFmtId="0" fontId="12" fillId="0" borderId="20"/>
    <xf numFmtId="169" fontId="12" fillId="0" borderId="20" applyFont="0" applyFill="0" applyBorder="0" applyAlignment="0" applyProtection="0"/>
    <xf numFmtId="0" fontId="12" fillId="0" borderId="20"/>
    <xf numFmtId="167" fontId="12" fillId="0" borderId="20" applyFont="0" applyFill="0" applyBorder="0" applyAlignment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  <xf numFmtId="0" fontId="14" fillId="0" borderId="20" applyNumberFormat="0" applyFill="0" applyBorder="0" applyProtection="0"/>
  </cellStyleXfs>
  <cellXfs count="21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0" fontId="10" fillId="2" borderId="41" xfId="0" applyFont="1" applyFill="1" applyBorder="1" applyAlignment="1"/>
    <xf numFmtId="49" fontId="10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3" fillId="2" borderId="6" xfId="0" applyNumberFormat="1" applyFont="1" applyFill="1" applyBorder="1" applyAlignment="1">
      <alignment horizontal="center" wrapText="1"/>
    </xf>
    <xf numFmtId="49" fontId="3" fillId="2" borderId="49" xfId="0" applyNumberFormat="1" applyFont="1" applyFill="1" applyBorder="1" applyAlignment="1">
      <alignment horizontal="center"/>
    </xf>
    <xf numFmtId="0" fontId="3" fillId="2" borderId="49" xfId="0" applyNumberFormat="1" applyFont="1" applyFill="1" applyBorder="1" applyAlignment="1">
      <alignment horizontal="center"/>
    </xf>
    <xf numFmtId="3" fontId="3" fillId="2" borderId="49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0" fontId="0" fillId="2" borderId="60" xfId="0" applyFont="1" applyFill="1" applyBorder="1" applyAlignment="1"/>
    <xf numFmtId="0" fontId="0" fillId="2" borderId="63" xfId="0" applyFont="1" applyFill="1" applyBorder="1" applyAlignment="1"/>
    <xf numFmtId="0" fontId="0" fillId="2" borderId="69" xfId="0" applyFont="1" applyFill="1" applyBorder="1" applyAlignment="1"/>
    <xf numFmtId="3" fontId="3" fillId="2" borderId="67" xfId="0" applyNumberFormat="1" applyFont="1" applyFill="1" applyBorder="1" applyAlignment="1">
      <alignment horizontal="center"/>
    </xf>
    <xf numFmtId="0" fontId="0" fillId="2" borderId="66" xfId="0" applyFont="1" applyFill="1" applyBorder="1" applyAlignment="1"/>
    <xf numFmtId="0" fontId="3" fillId="2" borderId="7" xfId="0" applyFont="1" applyFill="1" applyBorder="1" applyAlignment="1"/>
    <xf numFmtId="17" fontId="15" fillId="0" borderId="56" xfId="1" applyNumberFormat="1" applyFont="1" applyBorder="1" applyAlignment="1">
      <alignment horizontal="right" vertical="center"/>
    </xf>
    <xf numFmtId="49" fontId="16" fillId="3" borderId="5" xfId="0" applyNumberFormat="1" applyFont="1" applyFill="1" applyBorder="1" applyAlignment="1">
      <alignment vertical="center" wrapText="1"/>
    </xf>
    <xf numFmtId="0" fontId="3" fillId="9" borderId="56" xfId="6" applyFont="1" applyFill="1" applyBorder="1" applyAlignment="1">
      <alignment horizontal="right" vertical="center"/>
    </xf>
    <xf numFmtId="17" fontId="3" fillId="0" borderId="56" xfId="6" applyNumberFormat="1" applyFont="1" applyBorder="1" applyAlignment="1">
      <alignment horizontal="right" vertical="center" wrapText="1"/>
    </xf>
    <xf numFmtId="3" fontId="3" fillId="0" borderId="56" xfId="6" applyNumberFormat="1" applyFont="1" applyBorder="1" applyAlignment="1">
      <alignment horizontal="right" vertical="center" wrapText="1"/>
    </xf>
    <xf numFmtId="0" fontId="3" fillId="0" borderId="56" xfId="6" applyFont="1" applyBorder="1" applyAlignment="1">
      <alignment horizontal="right" vertical="center" wrapText="1"/>
    </xf>
    <xf numFmtId="0" fontId="3" fillId="9" borderId="56" xfId="6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0" fontId="18" fillId="0" borderId="59" xfId="7" applyFont="1" applyFill="1" applyBorder="1" applyAlignment="1">
      <alignment vertical="center"/>
    </xf>
    <xf numFmtId="0" fontId="18" fillId="0" borderId="58" xfId="7" applyFont="1" applyFill="1" applyBorder="1" applyAlignment="1">
      <alignment horizontal="center" vertical="center"/>
    </xf>
    <xf numFmtId="1" fontId="18" fillId="0" borderId="57" xfId="8" applyNumberFormat="1" applyFont="1" applyFill="1" applyBorder="1" applyAlignment="1">
      <alignment horizontal="center" vertical="center"/>
    </xf>
    <xf numFmtId="170" fontId="18" fillId="0" borderId="58" xfId="3" applyNumberFormat="1" applyFont="1" applyFill="1" applyBorder="1" applyAlignment="1">
      <alignment horizontal="center" vertical="center"/>
    </xf>
    <xf numFmtId="3" fontId="18" fillId="0" borderId="57" xfId="6" applyNumberFormat="1" applyFont="1" applyBorder="1" applyAlignment="1">
      <alignment horizontal="center" vertical="center"/>
    </xf>
    <xf numFmtId="0" fontId="18" fillId="0" borderId="59" xfId="14" applyFont="1" applyFill="1" applyBorder="1" applyAlignment="1">
      <alignment vertical="center"/>
    </xf>
    <xf numFmtId="0" fontId="3" fillId="0" borderId="58" xfId="6" applyFont="1" applyBorder="1" applyAlignment="1">
      <alignment horizontal="center" vertical="center"/>
    </xf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6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18" fillId="0" borderId="57" xfId="16" applyFont="1" applyFill="1" applyBorder="1" applyAlignment="1"/>
    <xf numFmtId="0" fontId="18" fillId="0" borderId="57" xfId="7" applyFont="1" applyFill="1" applyBorder="1" applyAlignment="1">
      <alignment horizontal="center"/>
    </xf>
    <xf numFmtId="166" fontId="18" fillId="0" borderId="57" xfId="6" applyNumberFormat="1" applyFont="1" applyBorder="1" applyAlignment="1">
      <alignment horizontal="center"/>
    </xf>
    <xf numFmtId="0" fontId="18" fillId="0" borderId="58" xfId="16" applyFont="1" applyFill="1" applyBorder="1" applyAlignment="1"/>
    <xf numFmtId="0" fontId="18" fillId="0" borderId="58" xfId="7" applyFont="1" applyFill="1" applyBorder="1" applyAlignment="1">
      <alignment horizontal="center"/>
    </xf>
    <xf numFmtId="49" fontId="16" fillId="3" borderId="50" xfId="0" applyNumberFormat="1" applyFont="1" applyFill="1" applyBorder="1" applyAlignment="1">
      <alignment horizontal="center" vertical="center" wrapText="1"/>
    </xf>
    <xf numFmtId="49" fontId="16" fillId="3" borderId="50" xfId="0" applyNumberFormat="1" applyFont="1" applyFill="1" applyBorder="1" applyAlignment="1">
      <alignment horizontal="right" vertical="center" wrapText="1"/>
    </xf>
    <xf numFmtId="0" fontId="15" fillId="0" borderId="62" xfId="12" applyFont="1" applyFill="1" applyBorder="1"/>
    <xf numFmtId="0" fontId="15" fillId="0" borderId="61" xfId="12" applyFont="1" applyFill="1" applyBorder="1" applyAlignment="1">
      <alignment horizontal="center"/>
    </xf>
    <xf numFmtId="3" fontId="15" fillId="0" borderId="61" xfId="12" applyNumberFormat="1" applyFont="1" applyFill="1" applyBorder="1" applyAlignment="1">
      <alignment horizontal="center"/>
    </xf>
    <xf numFmtId="0" fontId="15" fillId="0" borderId="61" xfId="12" applyFont="1" applyFill="1" applyBorder="1"/>
    <xf numFmtId="0" fontId="15" fillId="0" borderId="61" xfId="18" applyFont="1" applyFill="1" applyBorder="1"/>
    <xf numFmtId="0" fontId="15" fillId="0" borderId="61" xfId="18" applyFont="1" applyFill="1" applyBorder="1" applyAlignment="1">
      <alignment horizontal="center"/>
    </xf>
    <xf numFmtId="0" fontId="19" fillId="0" borderId="65" xfId="9" applyFont="1" applyFill="1" applyBorder="1" applyAlignment="1" applyProtection="1">
      <alignment horizontal="left"/>
    </xf>
    <xf numFmtId="0" fontId="18" fillId="0" borderId="64" xfId="9" applyFont="1" applyFill="1" applyBorder="1" applyAlignment="1" applyProtection="1">
      <alignment horizontal="center"/>
    </xf>
    <xf numFmtId="0" fontId="18" fillId="0" borderId="64" xfId="9" applyNumberFormat="1" applyFont="1" applyFill="1" applyBorder="1" applyAlignment="1" applyProtection="1">
      <alignment horizontal="center"/>
    </xf>
    <xf numFmtId="0" fontId="18" fillId="0" borderId="64" xfId="9" applyFont="1" applyFill="1" applyBorder="1" applyAlignment="1"/>
    <xf numFmtId="171" fontId="18" fillId="0" borderId="64" xfId="9" applyNumberFormat="1" applyFont="1" applyFill="1" applyBorder="1" applyAlignment="1" applyProtection="1">
      <alignment horizontal="right"/>
    </xf>
    <xf numFmtId="0" fontId="15" fillId="0" borderId="64" xfId="19" applyFont="1" applyFill="1" applyBorder="1"/>
    <xf numFmtId="0" fontId="15" fillId="0" borderId="64" xfId="19" applyFont="1" applyFill="1" applyBorder="1" applyAlignment="1">
      <alignment horizontal="center"/>
    </xf>
    <xf numFmtId="0" fontId="15" fillId="0" borderId="64" xfId="20" applyFont="1" applyFill="1" applyBorder="1"/>
    <xf numFmtId="0" fontId="15" fillId="0" borderId="64" xfId="20" applyFont="1" applyFill="1" applyBorder="1" applyAlignment="1">
      <alignment horizontal="center"/>
    </xf>
    <xf numFmtId="0" fontId="19" fillId="0" borderId="68" xfId="9" applyFont="1" applyFill="1" applyBorder="1" applyAlignment="1" applyProtection="1"/>
    <xf numFmtId="0" fontId="18" fillId="0" borderId="67" xfId="9" applyFont="1" applyFill="1" applyBorder="1" applyAlignment="1" applyProtection="1">
      <alignment horizontal="center"/>
    </xf>
    <xf numFmtId="0" fontId="18" fillId="0" borderId="67" xfId="9" applyNumberFormat="1" applyFont="1" applyFill="1" applyBorder="1" applyAlignment="1" applyProtection="1">
      <alignment horizontal="center"/>
    </xf>
    <xf numFmtId="0" fontId="18" fillId="0" borderId="67" xfId="9" applyFont="1" applyFill="1" applyBorder="1" applyAlignment="1"/>
    <xf numFmtId="171" fontId="18" fillId="0" borderId="67" xfId="9" applyNumberFormat="1" applyFont="1" applyFill="1" applyBorder="1" applyAlignment="1" applyProtection="1">
      <alignment horizontal="right"/>
    </xf>
    <xf numFmtId="0" fontId="15" fillId="0" borderId="67" xfId="21" applyFont="1" applyFill="1" applyBorder="1"/>
    <xf numFmtId="0" fontId="15" fillId="0" borderId="67" xfId="21" applyFont="1" applyFill="1" applyBorder="1" applyAlignment="1">
      <alignment horizontal="center"/>
    </xf>
    <xf numFmtId="0" fontId="15" fillId="0" borderId="67" xfId="20" applyFont="1" applyFill="1" applyBorder="1"/>
    <xf numFmtId="0" fontId="15" fillId="0" borderId="67" xfId="20" applyFont="1" applyFill="1" applyBorder="1" applyAlignment="1">
      <alignment horizontal="center"/>
    </xf>
    <xf numFmtId="3" fontId="15" fillId="0" borderId="67" xfId="20" applyNumberFormat="1" applyFont="1" applyFill="1" applyBorder="1" applyAlignment="1">
      <alignment horizontal="center"/>
    </xf>
    <xf numFmtId="49" fontId="4" fillId="3" borderId="49" xfId="0" applyNumberFormat="1" applyFont="1" applyFill="1" applyBorder="1" applyAlignment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vertical="center"/>
    </xf>
    <xf numFmtId="3" fontId="4" fillId="3" borderId="49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/>
    <xf numFmtId="3" fontId="3" fillId="2" borderId="52" xfId="0" applyNumberFormat="1" applyFont="1" applyFill="1" applyBorder="1" applyAlignment="1">
      <alignment horizontal="right"/>
    </xf>
    <xf numFmtId="49" fontId="16" fillId="3" borderId="50" xfId="0" applyNumberFormat="1" applyFont="1" applyFill="1" applyBorder="1" applyAlignment="1">
      <alignment horizontal="center" vertical="center"/>
    </xf>
    <xf numFmtId="0" fontId="15" fillId="0" borderId="70" xfId="0" applyFont="1" applyBorder="1" applyAlignment="1">
      <alignment vertical="center"/>
    </xf>
    <xf numFmtId="0" fontId="15" fillId="0" borderId="70" xfId="0" applyFont="1" applyBorder="1" applyAlignment="1">
      <alignment horizontal="center" vertical="center"/>
    </xf>
    <xf numFmtId="3" fontId="15" fillId="0" borderId="70" xfId="0" applyNumberFormat="1" applyFont="1" applyBorder="1" applyAlignment="1">
      <alignment horizontal="center" vertical="center"/>
    </xf>
    <xf numFmtId="0" fontId="15" fillId="0" borderId="70" xfId="0" applyFont="1" applyBorder="1"/>
    <xf numFmtId="0" fontId="15" fillId="0" borderId="70" xfId="0" applyFont="1" applyBorder="1" applyAlignment="1">
      <alignment horizontal="center"/>
    </xf>
    <xf numFmtId="3" fontId="15" fillId="0" borderId="70" xfId="0" applyNumberFormat="1" applyFont="1" applyBorder="1" applyAlignment="1">
      <alignment horizont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4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164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4" fontId="16" fillId="5" borderId="2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8" borderId="38" xfId="0" applyFont="1" applyFill="1" applyBorder="1" applyAlignment="1"/>
    <xf numFmtId="0" fontId="3" fillId="6" borderId="20" xfId="0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2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6" fillId="6" borderId="20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3" fontId="13" fillId="7" borderId="48" xfId="0" applyNumberFormat="1" applyFont="1" applyFill="1" applyBorder="1" applyAlignment="1">
      <alignment vertical="center"/>
    </xf>
    <xf numFmtId="49" fontId="13" fillId="7" borderId="71" xfId="0" applyNumberFormat="1" applyFont="1" applyFill="1" applyBorder="1" applyAlignment="1">
      <alignment vertical="center"/>
    </xf>
    <xf numFmtId="165" fontId="13" fillId="7" borderId="72" xfId="0" applyNumberFormat="1" applyFont="1" applyFill="1" applyBorder="1" applyAlignment="1">
      <alignment vertical="center"/>
    </xf>
    <xf numFmtId="165" fontId="13" fillId="7" borderId="73" xfId="0" applyNumberFormat="1" applyFont="1" applyFill="1" applyBorder="1" applyAlignment="1">
      <alignment vertical="center"/>
    </xf>
    <xf numFmtId="3" fontId="15" fillId="0" borderId="61" xfId="18" applyNumberFormat="1" applyFont="1" applyFill="1" applyBorder="1" applyAlignment="1">
      <alignment horizontal="center"/>
    </xf>
    <xf numFmtId="3" fontId="15" fillId="0" borderId="64" xfId="19" applyNumberFormat="1" applyFont="1" applyFill="1" applyBorder="1" applyAlignment="1">
      <alignment horizontal="center"/>
    </xf>
    <xf numFmtId="3" fontId="15" fillId="0" borderId="64" xfId="20" applyNumberFormat="1" applyFont="1" applyFill="1" applyBorder="1" applyAlignment="1">
      <alignment horizontal="center"/>
    </xf>
    <xf numFmtId="3" fontId="15" fillId="0" borderId="67" xfId="21" applyNumberFormat="1" applyFont="1" applyFill="1" applyBorder="1" applyAlignment="1">
      <alignment horizontal="center"/>
    </xf>
    <xf numFmtId="3" fontId="15" fillId="0" borderId="70" xfId="0" applyNumberFormat="1" applyFont="1" applyFill="1" applyBorder="1" applyAlignment="1">
      <alignment horizontal="center" vertical="center"/>
    </xf>
    <xf numFmtId="3" fontId="15" fillId="0" borderId="70" xfId="0" applyNumberFormat="1" applyFont="1" applyFill="1" applyBorder="1" applyAlignment="1">
      <alignment horizontal="center"/>
    </xf>
    <xf numFmtId="3" fontId="3" fillId="0" borderId="58" xfId="4" applyNumberFormat="1" applyFont="1" applyFill="1" applyBorder="1" applyAlignment="1">
      <alignment horizontal="center" vertical="center" wrapText="1"/>
    </xf>
    <xf numFmtId="3" fontId="18" fillId="0" borderId="57" xfId="6" applyNumberFormat="1" applyFont="1" applyFill="1" applyBorder="1" applyAlignment="1">
      <alignment horizontal="center" vertical="center"/>
    </xf>
    <xf numFmtId="3" fontId="3" fillId="0" borderId="56" xfId="6" applyNumberFormat="1" applyFont="1" applyFill="1" applyBorder="1" applyAlignment="1">
      <alignment horizontal="right" vertical="center"/>
    </xf>
    <xf numFmtId="17" fontId="3" fillId="0" borderId="56" xfId="6" applyNumberFormat="1" applyFont="1" applyFill="1" applyBorder="1" applyAlignment="1">
      <alignment horizontal="right" vertical="center" wrapText="1"/>
    </xf>
    <xf numFmtId="3" fontId="3" fillId="0" borderId="56" xfId="6" applyNumberFormat="1" applyFont="1" applyFill="1" applyBorder="1" applyAlignment="1">
      <alignment horizontal="right" vertical="center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20" fillId="8" borderId="53" xfId="0" applyNumberFormat="1" applyFont="1" applyFill="1" applyBorder="1" applyAlignment="1">
      <alignment horizontal="center" vertical="center"/>
    </xf>
    <xf numFmtId="49" fontId="20" fillId="8" borderId="54" xfId="0" applyNumberFormat="1" applyFont="1" applyFill="1" applyBorder="1" applyAlignment="1">
      <alignment horizontal="center" vertical="center"/>
    </xf>
    <xf numFmtId="49" fontId="20" fillId="8" borderId="55" xfId="0" applyNumberFormat="1" applyFont="1" applyFill="1" applyBorder="1" applyAlignment="1">
      <alignment horizontal="center" vertical="center"/>
    </xf>
    <xf numFmtId="49" fontId="20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</cellXfs>
  <cellStyles count="22">
    <cellStyle name="Millares 2" xfId="3"/>
    <cellStyle name="Millares 3" xfId="5"/>
    <cellStyle name="Millares 6" xfId="8"/>
    <cellStyle name="Millares 6 2" xfId="10"/>
    <cellStyle name="Moneda 2" xfId="4"/>
    <cellStyle name="Normal" xfId="0" builtinId="0"/>
    <cellStyle name="Normal 10" xfId="16"/>
    <cellStyle name="Normal 11" xfId="12"/>
    <cellStyle name="Normal 12" xfId="18"/>
    <cellStyle name="Normal 13" xfId="17"/>
    <cellStyle name="Normal 14" xfId="19"/>
    <cellStyle name="Normal 15" xfId="20"/>
    <cellStyle name="Normal 16" xfId="21"/>
    <cellStyle name="Normal 2" xfId="1"/>
    <cellStyle name="Normal 2 3" xfId="9"/>
    <cellStyle name="Normal 3" xfId="2"/>
    <cellStyle name="Normal 4" xfId="6"/>
    <cellStyle name="Normal 5" xfId="11"/>
    <cellStyle name="Normal 6" xfId="7"/>
    <cellStyle name="Normal 7" xfId="13"/>
    <cellStyle name="Normal 8" xfId="15"/>
    <cellStyle name="Normal 9" xfId="1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abSelected="1" zoomScaleNormal="100" workbookViewId="0">
      <selection activeCell="B2" sqref="B2:G119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2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7"/>
    </row>
    <row r="2" spans="1:7" ht="15" customHeight="1">
      <c r="A2" s="2"/>
      <c r="B2" s="2"/>
      <c r="C2" s="2"/>
      <c r="D2" s="2"/>
      <c r="E2" s="2"/>
      <c r="F2" s="2"/>
      <c r="G2" s="37"/>
    </row>
    <row r="3" spans="1:7" ht="15" customHeight="1">
      <c r="A3" s="2"/>
      <c r="B3" s="2"/>
      <c r="C3" s="2"/>
      <c r="D3" s="2"/>
      <c r="E3" s="2"/>
      <c r="F3" s="2"/>
      <c r="G3" s="37"/>
    </row>
    <row r="4" spans="1:7" ht="15" customHeight="1">
      <c r="A4" s="2"/>
      <c r="B4" s="2"/>
      <c r="C4" s="2"/>
      <c r="D4" s="2"/>
      <c r="E4" s="2"/>
      <c r="F4" s="2"/>
      <c r="G4" s="37"/>
    </row>
    <row r="5" spans="1:7" ht="15" customHeight="1">
      <c r="A5" s="2"/>
      <c r="B5" s="2"/>
      <c r="C5" s="2"/>
      <c r="D5" s="2"/>
      <c r="E5" s="2"/>
      <c r="F5" s="2"/>
      <c r="G5" s="37"/>
    </row>
    <row r="6" spans="1:7" ht="15" customHeight="1">
      <c r="A6" s="2"/>
      <c r="B6" s="2"/>
      <c r="C6" s="2"/>
      <c r="D6" s="2"/>
      <c r="E6" s="2"/>
      <c r="F6" s="2"/>
      <c r="G6" s="37"/>
    </row>
    <row r="7" spans="1:7" ht="15" customHeight="1">
      <c r="A7" s="2"/>
      <c r="B7" s="2"/>
      <c r="C7" s="2"/>
      <c r="D7" s="2"/>
      <c r="E7" s="2"/>
      <c r="F7" s="2"/>
      <c r="G7" s="37"/>
    </row>
    <row r="8" spans="1:7" ht="15" customHeight="1">
      <c r="A8" s="2"/>
      <c r="B8" s="3"/>
      <c r="C8" s="4"/>
      <c r="D8" s="2"/>
      <c r="E8" s="4"/>
      <c r="F8" s="4"/>
      <c r="G8" s="38"/>
    </row>
    <row r="9" spans="1:7" ht="12" customHeight="1">
      <c r="A9" s="5"/>
      <c r="B9" s="58" t="s">
        <v>0</v>
      </c>
      <c r="C9" s="59" t="s">
        <v>69</v>
      </c>
      <c r="D9" s="56"/>
      <c r="E9" s="202" t="s">
        <v>64</v>
      </c>
      <c r="F9" s="203"/>
      <c r="G9" s="199">
        <v>10000</v>
      </c>
    </row>
    <row r="10" spans="1:7" ht="18" customHeight="1">
      <c r="A10" s="5"/>
      <c r="B10" s="6" t="s">
        <v>1</v>
      </c>
      <c r="C10" s="59" t="s">
        <v>70</v>
      </c>
      <c r="D10" s="56"/>
      <c r="E10" s="204" t="s">
        <v>2</v>
      </c>
      <c r="F10" s="205"/>
      <c r="G10" s="200" t="s">
        <v>75</v>
      </c>
    </row>
    <row r="11" spans="1:7" ht="18" customHeight="1">
      <c r="A11" s="5"/>
      <c r="B11" s="6" t="s">
        <v>3</v>
      </c>
      <c r="C11" s="59" t="s">
        <v>71</v>
      </c>
      <c r="D11" s="56"/>
      <c r="E11" s="204" t="s">
        <v>65</v>
      </c>
      <c r="F11" s="205"/>
      <c r="G11" s="201">
        <v>2800</v>
      </c>
    </row>
    <row r="12" spans="1:7" ht="11.25" customHeight="1">
      <c r="A12" s="5"/>
      <c r="B12" s="6" t="s">
        <v>4</v>
      </c>
      <c r="C12" s="59" t="s">
        <v>72</v>
      </c>
      <c r="D12" s="56"/>
      <c r="E12" s="49" t="s">
        <v>5</v>
      </c>
      <c r="F12" s="50"/>
      <c r="G12" s="61">
        <f>+G9*G11</f>
        <v>28000000</v>
      </c>
    </row>
    <row r="13" spans="1:7" ht="11.25" customHeight="1">
      <c r="A13" s="5"/>
      <c r="B13" s="6" t="s">
        <v>6</v>
      </c>
      <c r="C13" s="59" t="s">
        <v>73</v>
      </c>
      <c r="D13" s="56"/>
      <c r="E13" s="204" t="s">
        <v>7</v>
      </c>
      <c r="F13" s="205"/>
      <c r="G13" s="62" t="s">
        <v>76</v>
      </c>
    </row>
    <row r="14" spans="1:7" ht="25.5">
      <c r="A14" s="5"/>
      <c r="B14" s="6" t="s">
        <v>8</v>
      </c>
      <c r="C14" s="63" t="s">
        <v>74</v>
      </c>
      <c r="D14" s="56"/>
      <c r="E14" s="204" t="s">
        <v>9</v>
      </c>
      <c r="F14" s="205"/>
      <c r="G14" s="60" t="s">
        <v>77</v>
      </c>
    </row>
    <row r="15" spans="1:7" ht="25.5" customHeight="1">
      <c r="A15" s="5"/>
      <c r="B15" s="6" t="s">
        <v>10</v>
      </c>
      <c r="C15" s="57" t="s">
        <v>127</v>
      </c>
      <c r="D15" s="56"/>
      <c r="E15" s="206" t="s">
        <v>11</v>
      </c>
      <c r="F15" s="207"/>
      <c r="G15" s="62" t="s">
        <v>78</v>
      </c>
    </row>
    <row r="16" spans="1:7" ht="12" customHeight="1">
      <c r="A16" s="2"/>
      <c r="B16" s="64"/>
      <c r="C16" s="65"/>
      <c r="D16" s="66"/>
      <c r="E16" s="67"/>
      <c r="F16" s="67"/>
      <c r="G16" s="68"/>
    </row>
    <row r="17" spans="1:7" ht="12" customHeight="1">
      <c r="A17" s="7"/>
      <c r="B17" s="208" t="s">
        <v>12</v>
      </c>
      <c r="C17" s="209"/>
      <c r="D17" s="209"/>
      <c r="E17" s="209"/>
      <c r="F17" s="209"/>
      <c r="G17" s="209"/>
    </row>
    <row r="18" spans="1:7" ht="12" customHeight="1">
      <c r="A18" s="2"/>
      <c r="B18" s="69"/>
      <c r="C18" s="70"/>
      <c r="D18" s="70"/>
      <c r="E18" s="70"/>
      <c r="F18" s="71"/>
      <c r="G18" s="72"/>
    </row>
    <row r="19" spans="1:7" ht="12" customHeight="1">
      <c r="A19" s="5"/>
      <c r="B19" s="73" t="s">
        <v>13</v>
      </c>
      <c r="C19" s="74"/>
      <c r="D19" s="75"/>
      <c r="E19" s="75"/>
      <c r="F19" s="75"/>
      <c r="G19" s="76"/>
    </row>
    <row r="20" spans="1:7" ht="24" customHeight="1">
      <c r="A20" s="7"/>
      <c r="B20" s="77" t="s">
        <v>14</v>
      </c>
      <c r="C20" s="77" t="s">
        <v>15</v>
      </c>
      <c r="D20" s="77" t="s">
        <v>16</v>
      </c>
      <c r="E20" s="77" t="s">
        <v>17</v>
      </c>
      <c r="F20" s="77" t="s">
        <v>18</v>
      </c>
      <c r="G20" s="77" t="s">
        <v>19</v>
      </c>
    </row>
    <row r="21" spans="1:7" ht="12.75" customHeight="1">
      <c r="A21" s="7"/>
      <c r="B21" s="78" t="s">
        <v>79</v>
      </c>
      <c r="C21" s="79" t="s">
        <v>20</v>
      </c>
      <c r="D21" s="80">
        <v>25</v>
      </c>
      <c r="E21" s="81" t="s">
        <v>80</v>
      </c>
      <c r="F21" s="198">
        <v>20000</v>
      </c>
      <c r="G21" s="44">
        <f>D21*F21</f>
        <v>500000</v>
      </c>
    </row>
    <row r="22" spans="1:7" ht="12.75" customHeight="1">
      <c r="A22" s="7"/>
      <c r="B22" s="78" t="s">
        <v>81</v>
      </c>
      <c r="C22" s="79" t="s">
        <v>20</v>
      </c>
      <c r="D22" s="82">
        <v>12</v>
      </c>
      <c r="E22" s="81" t="s">
        <v>82</v>
      </c>
      <c r="F22" s="198">
        <v>20000</v>
      </c>
      <c r="G22" s="44">
        <f t="shared" ref="G22:G29" si="0">D22*F22</f>
        <v>240000</v>
      </c>
    </row>
    <row r="23" spans="1:7" ht="12.75" customHeight="1">
      <c r="A23" s="7"/>
      <c r="B23" s="78" t="s">
        <v>83</v>
      </c>
      <c r="C23" s="79" t="s">
        <v>20</v>
      </c>
      <c r="D23" s="82">
        <v>4.5</v>
      </c>
      <c r="E23" s="81" t="s">
        <v>84</v>
      </c>
      <c r="F23" s="198">
        <v>20000</v>
      </c>
      <c r="G23" s="44">
        <f t="shared" si="0"/>
        <v>90000</v>
      </c>
    </row>
    <row r="24" spans="1:7" ht="12.75" customHeight="1">
      <c r="A24" s="7"/>
      <c r="B24" s="78" t="s">
        <v>85</v>
      </c>
      <c r="C24" s="79" t="s">
        <v>20</v>
      </c>
      <c r="D24" s="82">
        <v>27</v>
      </c>
      <c r="E24" s="81" t="s">
        <v>86</v>
      </c>
      <c r="F24" s="198">
        <v>20000</v>
      </c>
      <c r="G24" s="44">
        <f t="shared" si="0"/>
        <v>540000</v>
      </c>
    </row>
    <row r="25" spans="1:7" ht="12.75" customHeight="1">
      <c r="A25" s="7"/>
      <c r="B25" s="78" t="s">
        <v>87</v>
      </c>
      <c r="C25" s="79" t="s">
        <v>20</v>
      </c>
      <c r="D25" s="82">
        <v>9</v>
      </c>
      <c r="E25" s="81" t="s">
        <v>86</v>
      </c>
      <c r="F25" s="198">
        <v>20000</v>
      </c>
      <c r="G25" s="44">
        <f t="shared" si="0"/>
        <v>180000</v>
      </c>
    </row>
    <row r="26" spans="1:7" ht="12.75" customHeight="1">
      <c r="A26" s="7"/>
      <c r="B26" s="83" t="s">
        <v>88</v>
      </c>
      <c r="C26" s="79" t="s">
        <v>20</v>
      </c>
      <c r="D26" s="82">
        <v>15</v>
      </c>
      <c r="E26" s="81" t="s">
        <v>89</v>
      </c>
      <c r="F26" s="198">
        <v>20000</v>
      </c>
      <c r="G26" s="44">
        <f t="shared" si="0"/>
        <v>300000</v>
      </c>
    </row>
    <row r="27" spans="1:7" ht="12.75" customHeight="1">
      <c r="A27" s="7"/>
      <c r="B27" s="83" t="s">
        <v>90</v>
      </c>
      <c r="C27" s="79" t="s">
        <v>20</v>
      </c>
      <c r="D27" s="82">
        <v>300</v>
      </c>
      <c r="E27" s="81" t="s">
        <v>91</v>
      </c>
      <c r="F27" s="198">
        <v>20000</v>
      </c>
      <c r="G27" s="44">
        <f t="shared" si="0"/>
        <v>6000000</v>
      </c>
    </row>
    <row r="28" spans="1:7" ht="12.75" customHeight="1">
      <c r="A28" s="7"/>
      <c r="B28" s="83" t="s">
        <v>92</v>
      </c>
      <c r="C28" s="79" t="s">
        <v>20</v>
      </c>
      <c r="D28" s="82">
        <v>135</v>
      </c>
      <c r="E28" s="81" t="s">
        <v>91</v>
      </c>
      <c r="F28" s="198">
        <v>20000</v>
      </c>
      <c r="G28" s="44">
        <f t="shared" si="0"/>
        <v>2700000</v>
      </c>
    </row>
    <row r="29" spans="1:7" ht="12.75" customHeight="1">
      <c r="A29" s="7"/>
      <c r="B29" s="78" t="s">
        <v>93</v>
      </c>
      <c r="C29" s="84" t="s">
        <v>20</v>
      </c>
      <c r="D29" s="82">
        <v>105</v>
      </c>
      <c r="E29" s="81" t="s">
        <v>91</v>
      </c>
      <c r="F29" s="198">
        <v>20000</v>
      </c>
      <c r="G29" s="44">
        <f t="shared" si="0"/>
        <v>2100000</v>
      </c>
    </row>
    <row r="30" spans="1:7" ht="12.75" customHeight="1">
      <c r="A30" s="7"/>
      <c r="B30" s="9" t="s">
        <v>21</v>
      </c>
      <c r="C30" s="10"/>
      <c r="D30" s="10"/>
      <c r="E30" s="10"/>
      <c r="F30" s="11"/>
      <c r="G30" s="45">
        <f>SUM(G21:G29)</f>
        <v>12650000</v>
      </c>
    </row>
    <row r="31" spans="1:7" ht="12" customHeight="1">
      <c r="A31" s="2"/>
      <c r="B31" s="69"/>
      <c r="C31" s="71"/>
      <c r="D31" s="71"/>
      <c r="E31" s="71"/>
      <c r="F31" s="85"/>
      <c r="G31" s="86"/>
    </row>
    <row r="32" spans="1:7" ht="12" customHeight="1">
      <c r="A32" s="5"/>
      <c r="B32" s="87" t="s">
        <v>22</v>
      </c>
      <c r="C32" s="88"/>
      <c r="D32" s="89"/>
      <c r="E32" s="89"/>
      <c r="F32" s="90"/>
      <c r="G32" s="91"/>
    </row>
    <row r="33" spans="1:11" ht="24" customHeight="1">
      <c r="A33" s="5"/>
      <c r="B33" s="92" t="s">
        <v>14</v>
      </c>
      <c r="C33" s="93" t="s">
        <v>15</v>
      </c>
      <c r="D33" s="93" t="s">
        <v>16</v>
      </c>
      <c r="E33" s="92" t="s">
        <v>58</v>
      </c>
      <c r="F33" s="93" t="s">
        <v>18</v>
      </c>
      <c r="G33" s="92" t="s">
        <v>19</v>
      </c>
    </row>
    <row r="34" spans="1:11" ht="12" customHeight="1">
      <c r="A34" s="5"/>
      <c r="B34" s="94"/>
      <c r="C34" s="95" t="s">
        <v>58</v>
      </c>
      <c r="D34" s="95" t="s">
        <v>58</v>
      </c>
      <c r="E34" s="95" t="s">
        <v>58</v>
      </c>
      <c r="F34" s="96" t="s">
        <v>58</v>
      </c>
      <c r="G34" s="97"/>
    </row>
    <row r="35" spans="1:11" ht="12" customHeight="1">
      <c r="A35" s="5"/>
      <c r="B35" s="12" t="s">
        <v>23</v>
      </c>
      <c r="C35" s="13"/>
      <c r="D35" s="13"/>
      <c r="E35" s="13"/>
      <c r="F35" s="98"/>
      <c r="G35" s="46"/>
    </row>
    <row r="36" spans="1:11" ht="12" customHeight="1">
      <c r="A36" s="2"/>
      <c r="B36" s="99"/>
      <c r="C36" s="100"/>
      <c r="D36" s="100"/>
      <c r="E36" s="100"/>
      <c r="F36" s="101"/>
      <c r="G36" s="102"/>
    </row>
    <row r="37" spans="1:11" ht="12" customHeight="1">
      <c r="A37" s="5"/>
      <c r="B37" s="87" t="s">
        <v>24</v>
      </c>
      <c r="C37" s="88"/>
      <c r="D37" s="89"/>
      <c r="E37" s="89"/>
      <c r="F37" s="90"/>
      <c r="G37" s="91"/>
    </row>
    <row r="38" spans="1:11" ht="24" customHeight="1">
      <c r="A38" s="5"/>
      <c r="B38" s="103" t="s">
        <v>14</v>
      </c>
      <c r="C38" s="103" t="s">
        <v>15</v>
      </c>
      <c r="D38" s="103" t="s">
        <v>16</v>
      </c>
      <c r="E38" s="103" t="s">
        <v>17</v>
      </c>
      <c r="F38" s="104" t="s">
        <v>18</v>
      </c>
      <c r="G38" s="103" t="s">
        <v>19</v>
      </c>
    </row>
    <row r="39" spans="1:11" ht="12.75" customHeight="1">
      <c r="A39" s="7"/>
      <c r="B39" s="105" t="s">
        <v>94</v>
      </c>
      <c r="C39" s="106" t="s">
        <v>25</v>
      </c>
      <c r="D39" s="107">
        <v>1</v>
      </c>
      <c r="E39" s="106" t="s">
        <v>80</v>
      </c>
      <c r="F39" s="197">
        <v>160000</v>
      </c>
      <c r="G39" s="44">
        <f>D39*F39</f>
        <v>160000</v>
      </c>
    </row>
    <row r="40" spans="1:11" ht="12.75" customHeight="1">
      <c r="A40" s="7"/>
      <c r="B40" s="108" t="s">
        <v>95</v>
      </c>
      <c r="C40" s="109" t="s">
        <v>25</v>
      </c>
      <c r="D40" s="107">
        <v>1</v>
      </c>
      <c r="E40" s="109" t="s">
        <v>96</v>
      </c>
      <c r="F40" s="197">
        <v>100000</v>
      </c>
      <c r="G40" s="44">
        <f t="shared" ref="G40:G41" si="1">D40*F40</f>
        <v>100000</v>
      </c>
    </row>
    <row r="41" spans="1:11" ht="12.75" customHeight="1">
      <c r="A41" s="7"/>
      <c r="B41" s="108" t="s">
        <v>97</v>
      </c>
      <c r="C41" s="109" t="s">
        <v>25</v>
      </c>
      <c r="D41" s="107">
        <v>3</v>
      </c>
      <c r="E41" s="109" t="s">
        <v>98</v>
      </c>
      <c r="F41" s="197">
        <v>25000</v>
      </c>
      <c r="G41" s="44">
        <f t="shared" si="1"/>
        <v>75000</v>
      </c>
    </row>
    <row r="42" spans="1:11" ht="12.75" customHeight="1">
      <c r="A42" s="7"/>
      <c r="B42" s="48"/>
      <c r="C42" s="8"/>
      <c r="D42" s="33"/>
      <c r="E42" s="8"/>
      <c r="F42" s="44"/>
      <c r="G42" s="44"/>
    </row>
    <row r="43" spans="1:11" ht="12.75" customHeight="1">
      <c r="A43" s="5"/>
      <c r="B43" s="12" t="s">
        <v>26</v>
      </c>
      <c r="C43" s="13"/>
      <c r="D43" s="13"/>
      <c r="E43" s="13"/>
      <c r="F43" s="13"/>
      <c r="G43" s="46">
        <f>SUM(G39:G42)</f>
        <v>335000</v>
      </c>
    </row>
    <row r="44" spans="1:11" ht="12" customHeight="1">
      <c r="A44" s="2"/>
      <c r="B44" s="99"/>
      <c r="C44" s="100"/>
      <c r="D44" s="100"/>
      <c r="E44" s="100"/>
      <c r="F44" s="101"/>
      <c r="G44" s="102"/>
    </row>
    <row r="45" spans="1:11" ht="12" customHeight="1">
      <c r="A45" s="5"/>
      <c r="B45" s="87" t="s">
        <v>27</v>
      </c>
      <c r="C45" s="88"/>
      <c r="D45" s="89"/>
      <c r="E45" s="89"/>
      <c r="F45" s="90"/>
      <c r="G45" s="91"/>
    </row>
    <row r="46" spans="1:11" ht="24" customHeight="1">
      <c r="A46" s="5"/>
      <c r="B46" s="110" t="s">
        <v>28</v>
      </c>
      <c r="C46" s="110" t="s">
        <v>29</v>
      </c>
      <c r="D46" s="110" t="s">
        <v>30</v>
      </c>
      <c r="E46" s="110" t="s">
        <v>17</v>
      </c>
      <c r="F46" s="110" t="s">
        <v>18</v>
      </c>
      <c r="G46" s="111" t="s">
        <v>19</v>
      </c>
      <c r="K46" s="32"/>
    </row>
    <row r="47" spans="1:11" ht="12.75" customHeight="1">
      <c r="A47" s="17"/>
      <c r="B47" s="47" t="s">
        <v>59</v>
      </c>
      <c r="C47" s="34"/>
      <c r="D47" s="35"/>
      <c r="E47" s="34"/>
      <c r="F47" s="36"/>
      <c r="G47" s="36" t="s">
        <v>58</v>
      </c>
    </row>
    <row r="48" spans="1:11" ht="12.75" customHeight="1">
      <c r="A48" s="17"/>
      <c r="B48" s="112" t="s">
        <v>99</v>
      </c>
      <c r="C48" s="113" t="s">
        <v>100</v>
      </c>
      <c r="D48" s="114">
        <v>5</v>
      </c>
      <c r="E48" s="113" t="s">
        <v>101</v>
      </c>
      <c r="F48" s="114">
        <v>10455.9</v>
      </c>
      <c r="G48" s="36">
        <f t="shared" ref="G48:G77" si="2">D48*F48</f>
        <v>52279.5</v>
      </c>
    </row>
    <row r="49" spans="1:7" ht="12.75" customHeight="1">
      <c r="A49" s="51"/>
      <c r="B49" s="112" t="s">
        <v>102</v>
      </c>
      <c r="C49" s="113" t="s">
        <v>100</v>
      </c>
      <c r="D49" s="113">
        <v>5</v>
      </c>
      <c r="E49" s="113" t="s">
        <v>96</v>
      </c>
      <c r="F49" s="114">
        <v>13030</v>
      </c>
      <c r="G49" s="36">
        <f t="shared" si="2"/>
        <v>65150</v>
      </c>
    </row>
    <row r="50" spans="1:7" ht="12.75" customHeight="1">
      <c r="A50" s="17"/>
      <c r="B50" s="115" t="s">
        <v>103</v>
      </c>
      <c r="C50" s="113" t="s">
        <v>100</v>
      </c>
      <c r="D50" s="113">
        <v>2</v>
      </c>
      <c r="E50" s="113" t="s">
        <v>104</v>
      </c>
      <c r="F50" s="114">
        <v>12666</v>
      </c>
      <c r="G50" s="36">
        <f t="shared" si="2"/>
        <v>25332</v>
      </c>
    </row>
    <row r="51" spans="1:7" ht="12.75" customHeight="1">
      <c r="A51" s="17"/>
      <c r="B51" s="115" t="s">
        <v>105</v>
      </c>
      <c r="C51" s="113" t="s">
        <v>100</v>
      </c>
      <c r="D51" s="113">
        <v>4</v>
      </c>
      <c r="E51" s="113" t="s">
        <v>106</v>
      </c>
      <c r="F51" s="114">
        <v>10500</v>
      </c>
      <c r="G51" s="36">
        <f t="shared" si="2"/>
        <v>42000</v>
      </c>
    </row>
    <row r="52" spans="1:7" ht="12.75" customHeight="1">
      <c r="A52" s="17"/>
      <c r="B52" s="115" t="s">
        <v>60</v>
      </c>
      <c r="C52" s="113" t="s">
        <v>63</v>
      </c>
      <c r="D52" s="113">
        <v>277</v>
      </c>
      <c r="E52" s="113" t="s">
        <v>107</v>
      </c>
      <c r="F52" s="114">
        <v>1400</v>
      </c>
      <c r="G52" s="36">
        <f t="shared" si="2"/>
        <v>387800</v>
      </c>
    </row>
    <row r="53" spans="1:7" ht="12.75" customHeight="1">
      <c r="A53" s="17"/>
      <c r="B53" s="115" t="s">
        <v>108</v>
      </c>
      <c r="C53" s="113" t="s">
        <v>63</v>
      </c>
      <c r="D53" s="113">
        <v>246</v>
      </c>
      <c r="E53" s="113" t="s">
        <v>107</v>
      </c>
      <c r="F53" s="114">
        <v>608</v>
      </c>
      <c r="G53" s="36">
        <f t="shared" si="2"/>
        <v>149568</v>
      </c>
    </row>
    <row r="54" spans="1:7" ht="12.75" customHeight="1">
      <c r="A54" s="17"/>
      <c r="B54" s="115" t="s">
        <v>109</v>
      </c>
      <c r="C54" s="113" t="s">
        <v>63</v>
      </c>
      <c r="D54" s="113">
        <v>76</v>
      </c>
      <c r="E54" s="113" t="s">
        <v>107</v>
      </c>
      <c r="F54" s="114">
        <v>2468</v>
      </c>
      <c r="G54" s="36">
        <f t="shared" si="2"/>
        <v>187568</v>
      </c>
    </row>
    <row r="55" spans="1:7" ht="12.75" customHeight="1">
      <c r="A55" s="17"/>
      <c r="B55" s="115" t="s">
        <v>110</v>
      </c>
      <c r="C55" s="113" t="s">
        <v>63</v>
      </c>
      <c r="D55" s="113">
        <v>252</v>
      </c>
      <c r="E55" s="113" t="s">
        <v>107</v>
      </c>
      <c r="F55" s="114">
        <v>1677</v>
      </c>
      <c r="G55" s="36">
        <f t="shared" si="2"/>
        <v>422604</v>
      </c>
    </row>
    <row r="56" spans="1:7" ht="12.75" customHeight="1">
      <c r="A56" s="17"/>
      <c r="B56" s="115" t="s">
        <v>111</v>
      </c>
      <c r="C56" s="113" t="s">
        <v>100</v>
      </c>
      <c r="D56" s="113">
        <v>13</v>
      </c>
      <c r="E56" s="113" t="s">
        <v>107</v>
      </c>
      <c r="F56" s="114">
        <v>3784</v>
      </c>
      <c r="G56" s="36">
        <f t="shared" si="2"/>
        <v>49192</v>
      </c>
    </row>
    <row r="57" spans="1:7" ht="12.75" customHeight="1">
      <c r="A57" s="17"/>
      <c r="B57" s="115" t="s">
        <v>112</v>
      </c>
      <c r="C57" s="113" t="s">
        <v>100</v>
      </c>
      <c r="D57" s="113">
        <v>17</v>
      </c>
      <c r="E57" s="113" t="s">
        <v>107</v>
      </c>
      <c r="F57" s="114">
        <v>12678</v>
      </c>
      <c r="G57" s="36">
        <f t="shared" si="2"/>
        <v>215526</v>
      </c>
    </row>
    <row r="58" spans="1:7" ht="12.75" customHeight="1">
      <c r="A58" s="17"/>
      <c r="B58" s="115" t="s">
        <v>113</v>
      </c>
      <c r="C58" s="113" t="s">
        <v>63</v>
      </c>
      <c r="D58" s="113">
        <v>151</v>
      </c>
      <c r="E58" s="113" t="s">
        <v>107</v>
      </c>
      <c r="F58" s="114">
        <v>658</v>
      </c>
      <c r="G58" s="36">
        <f t="shared" si="2"/>
        <v>99358</v>
      </c>
    </row>
    <row r="59" spans="1:7" ht="12.75" customHeight="1">
      <c r="A59" s="17"/>
      <c r="B59" s="115" t="s">
        <v>114</v>
      </c>
      <c r="C59" s="113" t="s">
        <v>100</v>
      </c>
      <c r="D59" s="113">
        <v>55</v>
      </c>
      <c r="E59" s="113" t="s">
        <v>107</v>
      </c>
      <c r="F59" s="114">
        <v>2280</v>
      </c>
      <c r="G59" s="36">
        <f t="shared" si="2"/>
        <v>125400</v>
      </c>
    </row>
    <row r="60" spans="1:7" ht="12.75" customHeight="1">
      <c r="A60" s="17"/>
      <c r="B60" s="115" t="s">
        <v>115</v>
      </c>
      <c r="C60" s="113" t="s">
        <v>63</v>
      </c>
      <c r="D60" s="113">
        <v>67</v>
      </c>
      <c r="E60" s="113" t="s">
        <v>107</v>
      </c>
      <c r="F60" s="114">
        <v>1946</v>
      </c>
      <c r="G60" s="36">
        <f t="shared" si="2"/>
        <v>130382</v>
      </c>
    </row>
    <row r="61" spans="1:7" ht="12.75" customHeight="1">
      <c r="A61" s="17"/>
      <c r="B61" s="47" t="s">
        <v>61</v>
      </c>
      <c r="C61" s="34"/>
      <c r="D61" s="35"/>
      <c r="E61" s="34"/>
      <c r="F61" s="36"/>
      <c r="G61" s="36" t="s">
        <v>58</v>
      </c>
    </row>
    <row r="62" spans="1:7" ht="12.75" customHeight="1">
      <c r="A62" s="51"/>
      <c r="B62" s="116" t="s">
        <v>116</v>
      </c>
      <c r="C62" s="117" t="s">
        <v>100</v>
      </c>
      <c r="D62" s="117">
        <v>4</v>
      </c>
      <c r="E62" s="117" t="s">
        <v>80</v>
      </c>
      <c r="F62" s="191">
        <v>3992</v>
      </c>
      <c r="G62" s="36">
        <f t="shared" si="2"/>
        <v>15968</v>
      </c>
    </row>
    <row r="63" spans="1:7" ht="12.75" customHeight="1">
      <c r="A63" s="51"/>
      <c r="B63" s="116" t="s">
        <v>117</v>
      </c>
      <c r="C63" s="117" t="s">
        <v>63</v>
      </c>
      <c r="D63" s="117">
        <v>6</v>
      </c>
      <c r="E63" s="117" t="s">
        <v>80</v>
      </c>
      <c r="F63" s="191">
        <v>10738</v>
      </c>
      <c r="G63" s="36">
        <f t="shared" si="2"/>
        <v>64428</v>
      </c>
    </row>
    <row r="64" spans="1:7" ht="12.75" customHeight="1">
      <c r="A64" s="17"/>
      <c r="B64" s="116" t="s">
        <v>118</v>
      </c>
      <c r="C64" s="117" t="s">
        <v>63</v>
      </c>
      <c r="D64" s="117">
        <v>1</v>
      </c>
      <c r="E64" s="117" t="s">
        <v>119</v>
      </c>
      <c r="F64" s="191">
        <v>134231</v>
      </c>
      <c r="G64" s="36">
        <f t="shared" si="2"/>
        <v>134231</v>
      </c>
    </row>
    <row r="65" spans="1:7" ht="12.75" customHeight="1">
      <c r="A65" s="17"/>
      <c r="B65" s="116" t="s">
        <v>145</v>
      </c>
      <c r="C65" s="117" t="s">
        <v>63</v>
      </c>
      <c r="D65" s="117">
        <v>1</v>
      </c>
      <c r="E65" s="117" t="s">
        <v>119</v>
      </c>
      <c r="F65" s="191">
        <v>59430</v>
      </c>
      <c r="G65" s="36">
        <f t="shared" si="2"/>
        <v>59430</v>
      </c>
    </row>
    <row r="66" spans="1:7" ht="12.75" customHeight="1">
      <c r="A66" s="52"/>
      <c r="B66" s="118" t="s">
        <v>120</v>
      </c>
      <c r="C66" s="119"/>
      <c r="D66" s="120"/>
      <c r="E66" s="121"/>
      <c r="F66" s="122"/>
      <c r="G66" s="36"/>
    </row>
    <row r="67" spans="1:7" ht="12.75" customHeight="1">
      <c r="A67" s="52"/>
      <c r="B67" s="123" t="s">
        <v>121</v>
      </c>
      <c r="C67" s="124" t="s">
        <v>100</v>
      </c>
      <c r="D67" s="124">
        <v>20</v>
      </c>
      <c r="E67" s="124" t="s">
        <v>122</v>
      </c>
      <c r="F67" s="192">
        <v>11140</v>
      </c>
      <c r="G67" s="36">
        <f t="shared" si="2"/>
        <v>222800</v>
      </c>
    </row>
    <row r="68" spans="1:7" ht="12.75" customHeight="1">
      <c r="A68" s="52"/>
      <c r="B68" s="123" t="s">
        <v>146</v>
      </c>
      <c r="C68" s="124" t="s">
        <v>100</v>
      </c>
      <c r="D68" s="124">
        <v>2</v>
      </c>
      <c r="E68" s="124" t="s">
        <v>123</v>
      </c>
      <c r="F68" s="192">
        <v>39680</v>
      </c>
      <c r="G68" s="36">
        <f t="shared" si="2"/>
        <v>79360</v>
      </c>
    </row>
    <row r="69" spans="1:7" ht="12.75" customHeight="1">
      <c r="A69" s="52"/>
      <c r="B69" s="123" t="s">
        <v>124</v>
      </c>
      <c r="C69" s="124" t="s">
        <v>100</v>
      </c>
      <c r="D69" s="124">
        <v>2</v>
      </c>
      <c r="E69" s="124" t="s">
        <v>125</v>
      </c>
      <c r="F69" s="192">
        <v>18460</v>
      </c>
      <c r="G69" s="36">
        <f t="shared" si="2"/>
        <v>36920</v>
      </c>
    </row>
    <row r="70" spans="1:7" ht="12.75" customHeight="1">
      <c r="A70" s="17"/>
      <c r="B70" s="47" t="s">
        <v>62</v>
      </c>
      <c r="C70" s="34"/>
      <c r="D70" s="35"/>
      <c r="E70" s="34"/>
      <c r="F70" s="36"/>
      <c r="G70" s="36" t="s">
        <v>58</v>
      </c>
    </row>
    <row r="71" spans="1:7" ht="12.75" customHeight="1">
      <c r="A71" s="17"/>
      <c r="B71" s="125" t="s">
        <v>126</v>
      </c>
      <c r="C71" s="126" t="s">
        <v>100</v>
      </c>
      <c r="D71" s="126">
        <v>4</v>
      </c>
      <c r="E71" s="126" t="s">
        <v>127</v>
      </c>
      <c r="F71" s="193">
        <v>18050</v>
      </c>
      <c r="G71" s="36">
        <f t="shared" si="2"/>
        <v>72200</v>
      </c>
    </row>
    <row r="72" spans="1:7" ht="12.75" customHeight="1">
      <c r="A72" s="52"/>
      <c r="B72" s="125" t="s">
        <v>128</v>
      </c>
      <c r="C72" s="126" t="s">
        <v>100</v>
      </c>
      <c r="D72" s="126">
        <v>4</v>
      </c>
      <c r="E72" s="126" t="s">
        <v>129</v>
      </c>
      <c r="F72" s="193">
        <v>17070</v>
      </c>
      <c r="G72" s="36">
        <f t="shared" si="2"/>
        <v>68280</v>
      </c>
    </row>
    <row r="73" spans="1:7" ht="12.75" customHeight="1">
      <c r="A73" s="51"/>
      <c r="B73" s="125" t="s">
        <v>130</v>
      </c>
      <c r="C73" s="126" t="s">
        <v>100</v>
      </c>
      <c r="D73" s="126">
        <v>2</v>
      </c>
      <c r="E73" s="126" t="s">
        <v>131</v>
      </c>
      <c r="F73" s="193">
        <v>12741</v>
      </c>
      <c r="G73" s="36">
        <f t="shared" si="2"/>
        <v>25482</v>
      </c>
    </row>
    <row r="74" spans="1:7" ht="12.75" customHeight="1">
      <c r="A74" s="17"/>
      <c r="B74" s="125" t="s">
        <v>132</v>
      </c>
      <c r="C74" s="126" t="s">
        <v>63</v>
      </c>
      <c r="D74" s="126">
        <v>2</v>
      </c>
      <c r="E74" s="126" t="s">
        <v>119</v>
      </c>
      <c r="F74" s="193">
        <v>76880</v>
      </c>
      <c r="G74" s="36">
        <f t="shared" si="2"/>
        <v>153760</v>
      </c>
    </row>
    <row r="75" spans="1:7" ht="12.75" customHeight="1">
      <c r="A75" s="55"/>
      <c r="B75" s="127" t="s">
        <v>32</v>
      </c>
      <c r="C75" s="128"/>
      <c r="D75" s="129"/>
      <c r="E75" s="130"/>
      <c r="F75" s="131"/>
      <c r="G75" s="36"/>
    </row>
    <row r="76" spans="1:7" ht="12.75" customHeight="1">
      <c r="A76" s="55"/>
      <c r="B76" s="132" t="s">
        <v>144</v>
      </c>
      <c r="C76" s="133" t="s">
        <v>100</v>
      </c>
      <c r="D76" s="133">
        <v>2</v>
      </c>
      <c r="E76" s="133" t="s">
        <v>119</v>
      </c>
      <c r="F76" s="194">
        <v>35890</v>
      </c>
      <c r="G76" s="36">
        <f t="shared" si="2"/>
        <v>71780</v>
      </c>
    </row>
    <row r="77" spans="1:7" ht="12.75" customHeight="1">
      <c r="A77" s="55"/>
      <c r="B77" s="132" t="s">
        <v>133</v>
      </c>
      <c r="C77" s="133" t="s">
        <v>134</v>
      </c>
      <c r="D77" s="133">
        <v>20</v>
      </c>
      <c r="E77" s="133" t="s">
        <v>96</v>
      </c>
      <c r="F77" s="194">
        <v>10000</v>
      </c>
      <c r="G77" s="36">
        <f t="shared" si="2"/>
        <v>200000</v>
      </c>
    </row>
    <row r="78" spans="1:7" ht="12.75" customHeight="1">
      <c r="A78" s="55"/>
      <c r="B78" s="134"/>
      <c r="C78" s="135"/>
      <c r="D78" s="135"/>
      <c r="E78" s="135"/>
      <c r="F78" s="136"/>
      <c r="G78" s="54"/>
    </row>
    <row r="79" spans="1:7" ht="13.5" customHeight="1">
      <c r="A79" s="17"/>
      <c r="B79" s="137" t="s">
        <v>31</v>
      </c>
      <c r="C79" s="138"/>
      <c r="D79" s="138"/>
      <c r="E79" s="138"/>
      <c r="F79" s="139"/>
      <c r="G79" s="140">
        <f>SUM(G48:G77)</f>
        <v>3156798.5</v>
      </c>
    </row>
    <row r="80" spans="1:7" ht="12" customHeight="1">
      <c r="A80" s="2"/>
      <c r="B80" s="141"/>
      <c r="C80" s="142"/>
      <c r="D80" s="142"/>
      <c r="E80" s="143"/>
      <c r="F80" s="144"/>
      <c r="G80" s="145"/>
    </row>
    <row r="81" spans="1:9" ht="12" customHeight="1">
      <c r="A81" s="5"/>
      <c r="B81" s="87" t="s">
        <v>32</v>
      </c>
      <c r="C81" s="88"/>
      <c r="D81" s="89"/>
      <c r="E81" s="89"/>
      <c r="F81" s="90"/>
      <c r="G81" s="91"/>
    </row>
    <row r="82" spans="1:9" ht="24" customHeight="1">
      <c r="A82" s="5"/>
      <c r="B82" s="146" t="s">
        <v>33</v>
      </c>
      <c r="C82" s="110" t="s">
        <v>29</v>
      </c>
      <c r="D82" s="110" t="s">
        <v>30</v>
      </c>
      <c r="E82" s="146" t="s">
        <v>17</v>
      </c>
      <c r="F82" s="110" t="s">
        <v>18</v>
      </c>
      <c r="G82" s="146" t="s">
        <v>19</v>
      </c>
    </row>
    <row r="83" spans="1:9" ht="16.5" customHeight="1">
      <c r="A83" s="17"/>
      <c r="B83" s="147" t="s">
        <v>135</v>
      </c>
      <c r="C83" s="148" t="s">
        <v>15</v>
      </c>
      <c r="D83" s="148">
        <v>2</v>
      </c>
      <c r="E83" s="148" t="s">
        <v>136</v>
      </c>
      <c r="F83" s="195">
        <v>115000</v>
      </c>
      <c r="G83" s="36">
        <f t="shared" ref="G83:G87" si="3">D83*F83</f>
        <v>230000</v>
      </c>
    </row>
    <row r="84" spans="1:9" ht="16.5" customHeight="1">
      <c r="A84" s="53"/>
      <c r="B84" s="147" t="s">
        <v>137</v>
      </c>
      <c r="C84" s="148" t="s">
        <v>15</v>
      </c>
      <c r="D84" s="149">
        <v>1</v>
      </c>
      <c r="E84" s="148" t="s">
        <v>138</v>
      </c>
      <c r="F84" s="195">
        <v>124000</v>
      </c>
      <c r="G84" s="36">
        <f t="shared" si="3"/>
        <v>124000</v>
      </c>
    </row>
    <row r="85" spans="1:9" ht="16.5" customHeight="1">
      <c r="A85" s="53"/>
      <c r="B85" s="147" t="s">
        <v>139</v>
      </c>
      <c r="C85" s="148" t="s">
        <v>140</v>
      </c>
      <c r="D85" s="149">
        <v>3000</v>
      </c>
      <c r="E85" s="149" t="s">
        <v>138</v>
      </c>
      <c r="F85" s="195">
        <v>110</v>
      </c>
      <c r="G85" s="36">
        <f t="shared" si="3"/>
        <v>330000</v>
      </c>
    </row>
    <row r="86" spans="1:9" ht="16.5" customHeight="1">
      <c r="A86" s="53"/>
      <c r="B86" s="147" t="s">
        <v>141</v>
      </c>
      <c r="C86" s="148" t="s">
        <v>15</v>
      </c>
      <c r="D86" s="149">
        <v>1</v>
      </c>
      <c r="E86" s="149" t="s">
        <v>82</v>
      </c>
      <c r="F86" s="195">
        <v>25000</v>
      </c>
      <c r="G86" s="36">
        <f t="shared" si="3"/>
        <v>25000</v>
      </c>
    </row>
    <row r="87" spans="1:9" ht="16.5" customHeight="1">
      <c r="A87" s="53"/>
      <c r="B87" s="150" t="s">
        <v>142</v>
      </c>
      <c r="C87" s="151" t="s">
        <v>15</v>
      </c>
      <c r="D87" s="152">
        <v>1</v>
      </c>
      <c r="E87" s="152" t="s">
        <v>143</v>
      </c>
      <c r="F87" s="196">
        <v>50000</v>
      </c>
      <c r="G87" s="36">
        <f t="shared" si="3"/>
        <v>50000</v>
      </c>
    </row>
    <row r="88" spans="1:9" ht="13.5" customHeight="1">
      <c r="A88" s="5"/>
      <c r="B88" s="153" t="s">
        <v>34</v>
      </c>
      <c r="C88" s="154"/>
      <c r="D88" s="154"/>
      <c r="E88" s="155"/>
      <c r="F88" s="156"/>
      <c r="G88" s="157">
        <f>SUM(G83:G87)</f>
        <v>759000</v>
      </c>
      <c r="I88" s="43"/>
    </row>
    <row r="89" spans="1:9" ht="12" customHeight="1">
      <c r="A89" s="2"/>
      <c r="B89" s="158"/>
      <c r="C89" s="158"/>
      <c r="D89" s="158"/>
      <c r="E89" s="158"/>
      <c r="F89" s="159"/>
      <c r="G89" s="160"/>
    </row>
    <row r="90" spans="1:9" ht="12" customHeight="1">
      <c r="A90" s="17"/>
      <c r="B90" s="161" t="s">
        <v>35</v>
      </c>
      <c r="C90" s="162"/>
      <c r="D90" s="162"/>
      <c r="E90" s="162"/>
      <c r="F90" s="162"/>
      <c r="G90" s="163">
        <f>G30+G35+G43+G79+G88</f>
        <v>16900798.5</v>
      </c>
    </row>
    <row r="91" spans="1:9" ht="12" customHeight="1">
      <c r="A91" s="17"/>
      <c r="B91" s="164" t="s">
        <v>36</v>
      </c>
      <c r="C91" s="165"/>
      <c r="D91" s="165"/>
      <c r="E91" s="165"/>
      <c r="F91" s="165"/>
      <c r="G91" s="166">
        <f>G90*0.05</f>
        <v>845039.92500000005</v>
      </c>
    </row>
    <row r="92" spans="1:9" ht="12" customHeight="1">
      <c r="A92" s="17"/>
      <c r="B92" s="167" t="s">
        <v>37</v>
      </c>
      <c r="C92" s="168"/>
      <c r="D92" s="168"/>
      <c r="E92" s="168"/>
      <c r="F92" s="168"/>
      <c r="G92" s="169">
        <f>G91+G90</f>
        <v>17745838.425000001</v>
      </c>
    </row>
    <row r="93" spans="1:9" ht="12" customHeight="1">
      <c r="A93" s="17"/>
      <c r="B93" s="164" t="s">
        <v>38</v>
      </c>
      <c r="C93" s="165"/>
      <c r="D93" s="165"/>
      <c r="E93" s="165"/>
      <c r="F93" s="165"/>
      <c r="G93" s="166">
        <f>G12</f>
        <v>28000000</v>
      </c>
    </row>
    <row r="94" spans="1:9" ht="12" customHeight="1">
      <c r="A94" s="17"/>
      <c r="B94" s="167" t="s">
        <v>39</v>
      </c>
      <c r="C94" s="168"/>
      <c r="D94" s="168"/>
      <c r="E94" s="168"/>
      <c r="F94" s="168"/>
      <c r="G94" s="169">
        <f>G93-G92</f>
        <v>10254161.574999999</v>
      </c>
    </row>
    <row r="95" spans="1:9" ht="12" customHeight="1">
      <c r="A95" s="17"/>
      <c r="B95" s="18" t="s">
        <v>40</v>
      </c>
      <c r="C95" s="19"/>
      <c r="D95" s="19"/>
      <c r="E95" s="19"/>
      <c r="F95" s="19"/>
      <c r="G95" s="39"/>
    </row>
    <row r="96" spans="1:9" ht="12.75" customHeight="1" thickBot="1">
      <c r="A96" s="17"/>
      <c r="B96" s="20"/>
      <c r="C96" s="19"/>
      <c r="D96" s="19"/>
      <c r="E96" s="19"/>
      <c r="F96" s="19"/>
      <c r="G96" s="39"/>
    </row>
    <row r="97" spans="1:7" ht="12" customHeight="1">
      <c r="A97" s="17"/>
      <c r="B97" s="23" t="s">
        <v>41</v>
      </c>
      <c r="C97" s="24"/>
      <c r="D97" s="24"/>
      <c r="E97" s="24"/>
      <c r="F97" s="25"/>
      <c r="G97" s="39"/>
    </row>
    <row r="98" spans="1:7" ht="12" customHeight="1">
      <c r="A98" s="17"/>
      <c r="B98" s="26" t="s">
        <v>42</v>
      </c>
      <c r="C98" s="16"/>
      <c r="D98" s="16"/>
      <c r="E98" s="16"/>
      <c r="F98" s="27"/>
      <c r="G98" s="39"/>
    </row>
    <row r="99" spans="1:7" ht="12" customHeight="1">
      <c r="A99" s="17"/>
      <c r="B99" s="26" t="s">
        <v>43</v>
      </c>
      <c r="C99" s="16"/>
      <c r="D99" s="16"/>
      <c r="E99" s="16"/>
      <c r="F99" s="27"/>
      <c r="G99" s="39"/>
    </row>
    <row r="100" spans="1:7" ht="12" customHeight="1">
      <c r="A100" s="17"/>
      <c r="B100" s="26" t="s">
        <v>44</v>
      </c>
      <c r="C100" s="16"/>
      <c r="D100" s="16"/>
      <c r="E100" s="16"/>
      <c r="F100" s="27"/>
      <c r="G100" s="39"/>
    </row>
    <row r="101" spans="1:7" ht="12" customHeight="1">
      <c r="A101" s="17"/>
      <c r="B101" s="26" t="s">
        <v>45</v>
      </c>
      <c r="C101" s="16"/>
      <c r="D101" s="16"/>
      <c r="E101" s="16"/>
      <c r="F101" s="27"/>
      <c r="G101" s="39"/>
    </row>
    <row r="102" spans="1:7" ht="12" customHeight="1">
      <c r="A102" s="17"/>
      <c r="B102" s="26" t="s">
        <v>46</v>
      </c>
      <c r="C102" s="16"/>
      <c r="D102" s="16"/>
      <c r="E102" s="16"/>
      <c r="F102" s="27"/>
      <c r="G102" s="39"/>
    </row>
    <row r="103" spans="1:7" ht="12.75" customHeight="1" thickBot="1">
      <c r="A103" s="17"/>
      <c r="B103" s="28" t="s">
        <v>47</v>
      </c>
      <c r="C103" s="29"/>
      <c r="D103" s="29"/>
      <c r="E103" s="29"/>
      <c r="F103" s="30"/>
      <c r="G103" s="39"/>
    </row>
    <row r="104" spans="1:7" ht="12.75" customHeight="1">
      <c r="A104" s="17"/>
      <c r="B104" s="21"/>
      <c r="C104" s="16"/>
      <c r="D104" s="16"/>
      <c r="E104" s="16"/>
      <c r="F104" s="16"/>
      <c r="G104" s="39"/>
    </row>
    <row r="105" spans="1:7" ht="15" customHeight="1" thickBot="1">
      <c r="A105" s="17"/>
      <c r="B105" s="213" t="s">
        <v>48</v>
      </c>
      <c r="C105" s="214"/>
      <c r="D105" s="171"/>
      <c r="E105" s="172"/>
      <c r="F105" s="14"/>
      <c r="G105" s="39"/>
    </row>
    <row r="106" spans="1:7" ht="12" customHeight="1">
      <c r="A106" s="17"/>
      <c r="B106" s="173" t="s">
        <v>33</v>
      </c>
      <c r="C106" s="174" t="s">
        <v>49</v>
      </c>
      <c r="D106" s="175" t="s">
        <v>50</v>
      </c>
      <c r="E106" s="172"/>
      <c r="F106" s="14"/>
      <c r="G106" s="39"/>
    </row>
    <row r="107" spans="1:7" ht="12" customHeight="1">
      <c r="A107" s="17"/>
      <c r="B107" s="176" t="s">
        <v>51</v>
      </c>
      <c r="C107" s="177">
        <f>G30</f>
        <v>12650000</v>
      </c>
      <c r="D107" s="178">
        <f>(C107/C113)</f>
        <v>0.71284318593698681</v>
      </c>
      <c r="E107" s="172"/>
      <c r="F107" s="14"/>
      <c r="G107" s="39"/>
    </row>
    <row r="108" spans="1:7" ht="12" customHeight="1">
      <c r="A108" s="17"/>
      <c r="B108" s="176" t="s">
        <v>52</v>
      </c>
      <c r="C108" s="177">
        <f>G35</f>
        <v>0</v>
      </c>
      <c r="D108" s="178">
        <v>0</v>
      </c>
      <c r="E108" s="172"/>
      <c r="F108" s="14"/>
      <c r="G108" s="39"/>
    </row>
    <row r="109" spans="1:7" ht="12" customHeight="1">
      <c r="A109" s="17"/>
      <c r="B109" s="176" t="s">
        <v>53</v>
      </c>
      <c r="C109" s="177">
        <f>G43</f>
        <v>335000</v>
      </c>
      <c r="D109" s="178">
        <f>(C109/C113)</f>
        <v>1.8877665398331269E-2</v>
      </c>
      <c r="E109" s="172"/>
      <c r="F109" s="14"/>
      <c r="G109" s="39"/>
    </row>
    <row r="110" spans="1:7" ht="12" customHeight="1">
      <c r="A110" s="17"/>
      <c r="B110" s="176" t="s">
        <v>28</v>
      </c>
      <c r="C110" s="177">
        <f>G79</f>
        <v>3156798.5</v>
      </c>
      <c r="D110" s="178">
        <f>(C110/C113)</f>
        <v>0.1778895098894151</v>
      </c>
      <c r="E110" s="172"/>
      <c r="F110" s="14"/>
      <c r="G110" s="39"/>
    </row>
    <row r="111" spans="1:7" ht="12" customHeight="1">
      <c r="A111" s="17"/>
      <c r="B111" s="176" t="s">
        <v>54</v>
      </c>
      <c r="C111" s="179">
        <f>G88</f>
        <v>759000</v>
      </c>
      <c r="D111" s="178">
        <f>(C111/C113)</f>
        <v>4.2770591156219208E-2</v>
      </c>
      <c r="E111" s="180"/>
      <c r="F111" s="15"/>
      <c r="G111" s="39"/>
    </row>
    <row r="112" spans="1:7" ht="12" customHeight="1">
      <c r="A112" s="17"/>
      <c r="B112" s="176" t="s">
        <v>55</v>
      </c>
      <c r="C112" s="179">
        <f>G91</f>
        <v>845039.92500000005</v>
      </c>
      <c r="D112" s="178">
        <f>(C112/C113)</f>
        <v>4.7619047619047616E-2</v>
      </c>
      <c r="E112" s="180"/>
      <c r="F112" s="15"/>
      <c r="G112" s="39"/>
    </row>
    <row r="113" spans="1:7" ht="12.75" customHeight="1" thickBot="1">
      <c r="A113" s="17"/>
      <c r="B113" s="181" t="s">
        <v>56</v>
      </c>
      <c r="C113" s="182">
        <f>SUM(C107:C112)</f>
        <v>17745838.425000001</v>
      </c>
      <c r="D113" s="183">
        <f>SUM(D107:D112)</f>
        <v>1</v>
      </c>
      <c r="E113" s="180"/>
      <c r="F113" s="15"/>
      <c r="G113" s="39"/>
    </row>
    <row r="114" spans="1:7" ht="12" customHeight="1">
      <c r="A114" s="17"/>
      <c r="B114" s="184"/>
      <c r="C114" s="185"/>
      <c r="D114" s="185"/>
      <c r="E114" s="185"/>
      <c r="F114" s="19"/>
      <c r="G114" s="39"/>
    </row>
    <row r="115" spans="1:7" ht="12.75" customHeight="1" thickBot="1">
      <c r="A115" s="17"/>
      <c r="B115" s="170"/>
      <c r="C115" s="185"/>
      <c r="D115" s="185"/>
      <c r="E115" s="185"/>
      <c r="F115" s="19"/>
      <c r="G115" s="39"/>
    </row>
    <row r="116" spans="1:7" ht="12" customHeight="1" thickBot="1">
      <c r="A116" s="17"/>
      <c r="B116" s="210" t="s">
        <v>68</v>
      </c>
      <c r="C116" s="211"/>
      <c r="D116" s="211"/>
      <c r="E116" s="212"/>
      <c r="F116" s="15"/>
      <c r="G116" s="39"/>
    </row>
    <row r="117" spans="1:7" ht="12" customHeight="1">
      <c r="A117" s="17"/>
      <c r="B117" s="186" t="s">
        <v>66</v>
      </c>
      <c r="C117" s="187">
        <v>9000</v>
      </c>
      <c r="D117" s="187">
        <f>G9</f>
        <v>10000</v>
      </c>
      <c r="E117" s="187">
        <v>11000</v>
      </c>
      <c r="F117" s="31"/>
      <c r="G117" s="40"/>
    </row>
    <row r="118" spans="1:7" ht="12.75" customHeight="1" thickBot="1">
      <c r="A118" s="17"/>
      <c r="B118" s="188" t="s">
        <v>67</v>
      </c>
      <c r="C118" s="189">
        <f>(G92/C117)</f>
        <v>1971.7598250000001</v>
      </c>
      <c r="D118" s="189">
        <f>(G92/D117)</f>
        <v>1774.5838425000002</v>
      </c>
      <c r="E118" s="190">
        <f>(G92/E117)</f>
        <v>1613.2580386363636</v>
      </c>
      <c r="F118" s="31"/>
      <c r="G118" s="40"/>
    </row>
    <row r="119" spans="1:7" ht="15.6" customHeight="1">
      <c r="A119" s="17"/>
      <c r="B119" s="22" t="s">
        <v>57</v>
      </c>
      <c r="C119" s="16"/>
      <c r="D119" s="16"/>
      <c r="E119" s="16"/>
      <c r="F119" s="16"/>
      <c r="G119" s="41"/>
    </row>
  </sheetData>
  <mergeCells count="9">
    <mergeCell ref="E9:F9"/>
    <mergeCell ref="E14:F14"/>
    <mergeCell ref="E15:F15"/>
    <mergeCell ref="B17:G17"/>
    <mergeCell ref="B116:E116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Arándano</vt:lpstr>
      <vt:lpstr>Arándano!Área_de_impresión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2022-06-22T20:00:34Z</cp:lastPrinted>
  <dcterms:created xsi:type="dcterms:W3CDTF">2020-11-27T12:49:26Z</dcterms:created>
  <dcterms:modified xsi:type="dcterms:W3CDTF">2022-06-22T20:00:37Z</dcterms:modified>
</cp:coreProperties>
</file>