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rroz" sheetId="1" r:id="rId1"/>
  </sheets>
  <calcPr calcId="162913"/>
</workbook>
</file>

<file path=xl/calcChain.xml><?xml version="1.0" encoding="utf-8"?>
<calcChain xmlns="http://schemas.openxmlformats.org/spreadsheetml/2006/main">
  <c r="C82" i="1" l="1"/>
  <c r="C78" i="1"/>
  <c r="G58" i="1" l="1"/>
  <c r="G51" i="1" l="1"/>
  <c r="G52" i="1"/>
  <c r="G39" i="1"/>
  <c r="G24" i="1" l="1"/>
  <c r="G40" i="1" l="1"/>
  <c r="G25" i="1"/>
  <c r="G26" i="1"/>
  <c r="G27" i="1"/>
  <c r="G57" i="1" l="1"/>
  <c r="G59" i="1" s="1"/>
  <c r="G49" i="1"/>
  <c r="G48" i="1"/>
  <c r="G46" i="1"/>
  <c r="G38" i="1"/>
  <c r="G37" i="1"/>
  <c r="G23" i="1"/>
  <c r="G22" i="1"/>
  <c r="G21" i="1"/>
  <c r="G12" i="1"/>
  <c r="G64" i="1" s="1"/>
  <c r="G28" i="1" l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<sst xmlns="http://schemas.openxmlformats.org/spreadsheetml/2006/main" count="153" uniqueCount="112">
  <si>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</si>
  <si>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</si>
  <si>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</si>
  <si>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</si>
  <si>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</si>
  <si>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</si>
  <si>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</si>
  <si>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</si>
  <si>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</si>
  <si>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</si>
  <si>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</si>
  <si>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</si>
  <si>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</si>
  <si>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</si>
  <si>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</si>
  <si>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</si>
  <si>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</si>
  <si>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</si>
  <si>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</si>
  <si>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</si>
  <si>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</si>
  <si>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</si>
  <si>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</si>
  <si>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</si>
  <si>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</si>
  <si>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</si>
  <si>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</si>
  <si>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</si>
  <si>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</si>
  <si>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</si>
  <si>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</si>
  <si>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</si>
  <si>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</si>
  <si>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</si>
  <si>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</si>
  <si>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</si>
  <si>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</si>
  <si>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</si>
  <si>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</si>
  <si>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</si>
  <si>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</si>
  <si>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</si>
  <si>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</si>
  <si>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</si>
  <si>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</si>
  <si>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</si>
  <si>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</si>
  <si>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</si>
  <si>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</si>
  <si>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</si>
  <si>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</si>
  <si>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</si>
  <si>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</si>
  <si>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</si>
  <si>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</si>
  <si>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</si>
  <si>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</si>
  <si>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</si>
  <si>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</si>
  <si>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</si>
  <si>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</si>
  <si>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</si>
  <si>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ARROZ</t>
  </si>
  <si>
    <t>DIAMANTE -INIA</t>
  </si>
  <si>
    <t>DEL  MAULE</t>
  </si>
  <si>
    <t xml:space="preserve">AGROINDUSTRIA </t>
  </si>
  <si>
    <t>HELADAS-SEQUIA</t>
  </si>
  <si>
    <t>LIMPIEZA DE CANALES</t>
  </si>
  <si>
    <t>JUN-JULIO</t>
  </si>
  <si>
    <t>REFORZAR PRETILES</t>
  </si>
  <si>
    <t>SEPT.-OCTUBRE</t>
  </si>
  <si>
    <t>MANEJO DE AGUA</t>
  </si>
  <si>
    <t>OCT.-FEBRERO</t>
  </si>
  <si>
    <t>APLICACIÓN FERTILIZANTE</t>
  </si>
  <si>
    <t>APLICACIÓN HERBICIDAS</t>
  </si>
  <si>
    <t>DIC.</t>
  </si>
  <si>
    <t>OCT-NOV.</t>
  </si>
  <si>
    <t>ARADURA</t>
  </si>
  <si>
    <t>AGOSTO-SEPT.</t>
  </si>
  <si>
    <t>COSECHA AUTOMOTRIZ</t>
  </si>
  <si>
    <t>ABRIL-MAYO</t>
  </si>
  <si>
    <t>KG.</t>
  </si>
  <si>
    <t>UREA GRAN.</t>
  </si>
  <si>
    <t>MEZCLA ARROZ</t>
  </si>
  <si>
    <t>BASAGRAM</t>
  </si>
  <si>
    <t>LIT.</t>
  </si>
  <si>
    <t xml:space="preserve">MAYO  </t>
  </si>
  <si>
    <t>MEDIO</t>
  </si>
  <si>
    <t>NOV-FEBRERO</t>
  </si>
  <si>
    <t>OCT-NOV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</si>
  <si>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</si>
  <si>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SIEMBRA ( VOLEO) </t>
  </si>
  <si>
    <t>OCTUBRE</t>
  </si>
  <si>
    <t>ROTOVATOR</t>
  </si>
  <si>
    <t>NOV-DIC.</t>
  </si>
  <si>
    <t>LOYANT</t>
  </si>
  <si>
    <t>SACOS PARA LA COSECHA</t>
  </si>
  <si>
    <t>HILO PARA COSER SACOS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</si>
  <si>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</si>
  <si>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</si>
  <si>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</si>
  <si>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</si>
  <si>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JH</t>
  </si>
  <si>
    <t>LLENADO PRETILES</t>
  </si>
  <si>
    <t>RASTRAJES</t>
  </si>
  <si>
    <t>SEPTIEMBRE</t>
  </si>
  <si>
    <t>JM</t>
  </si>
  <si>
    <t>SEMILLA INIA CERTIF.</t>
  </si>
  <si>
    <t>UN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</si>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</sst>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/>
    <xf numFmtId="0" fontId="7" fillId="0" borderId="0" xfId="0" applyNumberFormat="1" applyFont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49" fontId="16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 applyAlignment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165" fontId="21" fillId="5" borderId="15" xfId="0" applyNumberFormat="1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165" fontId="21" fillId="3" borderId="17" xfId="0" applyNumberFormat="1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165" fontId="21" fillId="5" borderId="17" xfId="0" applyNumberFormat="1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165" fontId="21" fillId="5" borderId="2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49" fontId="22" fillId="2" borderId="10" xfId="0" applyNumberFormat="1" applyFont="1" applyFill="1" applyBorder="1" applyAlignment="1">
      <alignment horizontal="right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10"/>
      <c r="D8" s="9"/>
      <c r="E8" s="9"/>
      <c r="F8" s="9"/>
      <c r="G8" s="9"/>
    </row>
    <row r="9" spans="1:7" ht="12" customHeight="1" x14ac:dyDescent="0.25">
      <c r="A9" s="9"/>
      <c r="B9" s="72" t="s">
        <v>0</v>
      </c>
      <c r="C9" s="73" t="s">
        <v>62</v>
      </c>
      <c r="D9" s="11"/>
      <c r="E9" s="110" t="s">
        <v>1</v>
      </c>
      <c r="F9" s="111"/>
      <c r="G9" s="74">
        <v>75</v>
      </c>
    </row>
    <row r="10" spans="1:7" ht="18.75" customHeight="1" x14ac:dyDescent="0.25">
      <c r="A10" s="9"/>
      <c r="B10" s="3" t="s">
        <v>2</v>
      </c>
      <c r="C10" s="6" t="s">
        <v>63</v>
      </c>
      <c r="D10" s="12"/>
      <c r="E10" s="108" t="s">
        <v>3</v>
      </c>
      <c r="F10" s="109"/>
      <c r="G10" s="4" t="s">
        <v>86</v>
      </c>
    </row>
    <row r="11" spans="1:7" ht="18" customHeight="1" x14ac:dyDescent="0.25">
      <c r="A11" s="9"/>
      <c r="B11" s="3" t="s">
        <v>4</v>
      </c>
      <c r="C11" s="4" t="s">
        <v>87</v>
      </c>
      <c r="D11" s="12"/>
      <c r="E11" s="108" t="s">
        <v>5</v>
      </c>
      <c r="F11" s="109"/>
      <c r="G11" s="29">
        <v>25000</v>
      </c>
    </row>
    <row r="12" spans="1:7" ht="11.25" customHeight="1" x14ac:dyDescent="0.25">
      <c r="A12" s="9"/>
      <c r="B12" s="3" t="s">
        <v>6</v>
      </c>
      <c r="C12" s="5" t="s">
        <v>64</v>
      </c>
      <c r="D12" s="12"/>
      <c r="E12" s="30" t="s">
        <v>7</v>
      </c>
      <c r="F12" s="31"/>
      <c r="G12" s="32">
        <f>(G9*G11)</f>
        <v>1875000</v>
      </c>
    </row>
    <row r="13" spans="1:7" ht="11.25" customHeight="1" x14ac:dyDescent="0.25">
      <c r="A13" s="9"/>
      <c r="B13" s="3" t="s">
        <v>8</v>
      </c>
      <c r="C13" s="116" t="s">
        <v>110</v>
      </c>
      <c r="D13" s="12"/>
      <c r="E13" s="108" t="s">
        <v>9</v>
      </c>
      <c r="F13" s="109"/>
      <c r="G13" s="4" t="s">
        <v>65</v>
      </c>
    </row>
    <row r="14" spans="1:7" ht="13.5" customHeight="1" x14ac:dyDescent="0.25">
      <c r="A14" s="9"/>
      <c r="B14" s="3" t="s">
        <v>10</v>
      </c>
      <c r="C14" s="116" t="s">
        <v>111</v>
      </c>
      <c r="D14" s="12"/>
      <c r="E14" s="108" t="s">
        <v>11</v>
      </c>
      <c r="F14" s="109"/>
      <c r="G14" s="4" t="s">
        <v>80</v>
      </c>
    </row>
    <row r="15" spans="1:7" ht="16.5" customHeight="1" x14ac:dyDescent="0.25">
      <c r="A15" s="9"/>
      <c r="B15" s="3" t="s">
        <v>12</v>
      </c>
      <c r="C15" s="105" t="s">
        <v>109</v>
      </c>
      <c r="D15" s="12"/>
      <c r="E15" s="112" t="s">
        <v>13</v>
      </c>
      <c r="F15" s="113"/>
      <c r="G15" s="5" t="s">
        <v>66</v>
      </c>
    </row>
    <row r="16" spans="1:7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4" t="s">
        <v>14</v>
      </c>
      <c r="C17" s="115"/>
      <c r="D17" s="115"/>
      <c r="E17" s="115"/>
      <c r="F17" s="115"/>
      <c r="G17" s="115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15</v>
      </c>
      <c r="C19" s="15"/>
      <c r="D19" s="15"/>
      <c r="E19" s="15"/>
      <c r="F19" s="15"/>
      <c r="G19" s="15"/>
      <c r="J19" s="7" t="s">
        <v>90</v>
      </c>
    </row>
    <row r="20" spans="1:10" ht="24" customHeight="1" x14ac:dyDescent="0.25">
      <c r="A20" s="9"/>
      <c r="B20" s="76" t="s">
        <v>16</v>
      </c>
      <c r="C20" s="77" t="s">
        <v>17</v>
      </c>
      <c r="D20" s="77" t="s">
        <v>18</v>
      </c>
      <c r="E20" s="77" t="s">
        <v>19</v>
      </c>
      <c r="F20" s="77" t="s">
        <v>20</v>
      </c>
      <c r="G20" s="77" t="s">
        <v>21</v>
      </c>
    </row>
    <row r="21" spans="1:10" ht="12.75" customHeight="1" x14ac:dyDescent="0.25">
      <c r="A21" s="9"/>
      <c r="B21" s="34" t="s">
        <v>67</v>
      </c>
      <c r="C21" s="35" t="s">
        <v>102</v>
      </c>
      <c r="D21" s="36">
        <v>0.3</v>
      </c>
      <c r="E21" s="102" t="s">
        <v>68</v>
      </c>
      <c r="F21" s="32">
        <v>30000</v>
      </c>
      <c r="G21" s="32">
        <f>(D21*F21)</f>
        <v>9000</v>
      </c>
    </row>
    <row r="22" spans="1:10" ht="15.75" customHeight="1" x14ac:dyDescent="0.25">
      <c r="A22" s="9"/>
      <c r="B22" s="34" t="s">
        <v>69</v>
      </c>
      <c r="C22" s="35" t="s">
        <v>102</v>
      </c>
      <c r="D22" s="36">
        <v>0.2</v>
      </c>
      <c r="E22" s="102" t="s">
        <v>70</v>
      </c>
      <c r="F22" s="32">
        <v>30000</v>
      </c>
      <c r="G22" s="32">
        <f>(D22*F22)</f>
        <v>6000</v>
      </c>
    </row>
    <row r="23" spans="1:10" ht="12.75" customHeight="1" x14ac:dyDescent="0.25">
      <c r="A23" s="9"/>
      <c r="B23" s="34" t="s">
        <v>103</v>
      </c>
      <c r="C23" s="35" t="s">
        <v>102</v>
      </c>
      <c r="D23" s="36">
        <v>0.3</v>
      </c>
      <c r="E23" s="102" t="s">
        <v>92</v>
      </c>
      <c r="F23" s="32">
        <v>30000</v>
      </c>
      <c r="G23" s="32">
        <f>(D23*F23)</f>
        <v>9000</v>
      </c>
    </row>
    <row r="24" spans="1:10" ht="12.75" customHeight="1" x14ac:dyDescent="0.25">
      <c r="A24" s="9"/>
      <c r="B24" s="34" t="s">
        <v>91</v>
      </c>
      <c r="C24" s="35" t="s">
        <v>102</v>
      </c>
      <c r="D24" s="36">
        <v>1</v>
      </c>
      <c r="E24" s="102" t="s">
        <v>92</v>
      </c>
      <c r="F24" s="32">
        <v>30000</v>
      </c>
      <c r="G24" s="32">
        <f>(D24*F24)</f>
        <v>30000</v>
      </c>
    </row>
    <row r="25" spans="1:10" ht="12.75" customHeight="1" x14ac:dyDescent="0.25">
      <c r="A25" s="9"/>
      <c r="B25" s="34" t="s">
        <v>71</v>
      </c>
      <c r="C25" s="35" t="s">
        <v>102</v>
      </c>
      <c r="D25" s="36">
        <v>4</v>
      </c>
      <c r="E25" s="102" t="s">
        <v>72</v>
      </c>
      <c r="F25" s="32">
        <v>30000</v>
      </c>
      <c r="G25" s="32">
        <f t="shared" ref="G25:G27" si="0">(D25*F25)</f>
        <v>120000</v>
      </c>
    </row>
    <row r="26" spans="1:10" ht="12.75" customHeight="1" x14ac:dyDescent="0.25">
      <c r="A26" s="9"/>
      <c r="B26" s="34" t="s">
        <v>73</v>
      </c>
      <c r="C26" s="35" t="s">
        <v>102</v>
      </c>
      <c r="D26" s="36">
        <v>0.2</v>
      </c>
      <c r="E26" s="102" t="s">
        <v>88</v>
      </c>
      <c r="F26" s="32">
        <v>30000</v>
      </c>
      <c r="G26" s="32">
        <f t="shared" si="0"/>
        <v>6000</v>
      </c>
    </row>
    <row r="27" spans="1:10" ht="12.75" customHeight="1" x14ac:dyDescent="0.25">
      <c r="A27" s="9"/>
      <c r="B27" s="34" t="s">
        <v>74</v>
      </c>
      <c r="C27" s="35" t="s">
        <v>102</v>
      </c>
      <c r="D27" s="36">
        <v>0.2</v>
      </c>
      <c r="E27" s="102" t="s">
        <v>94</v>
      </c>
      <c r="F27" s="32">
        <v>30000</v>
      </c>
      <c r="G27" s="32">
        <f t="shared" si="0"/>
        <v>6000</v>
      </c>
    </row>
    <row r="28" spans="1:10" ht="12.75" customHeight="1" x14ac:dyDescent="0.25">
      <c r="A28" s="9"/>
      <c r="B28" s="104" t="s">
        <v>22</v>
      </c>
      <c r="C28" s="78"/>
      <c r="D28" s="78"/>
      <c r="E28" s="78"/>
      <c r="F28" s="79"/>
      <c r="G28" s="80">
        <f>SUM(G21:G27)</f>
        <v>186000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23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16</v>
      </c>
      <c r="C31" s="77" t="s">
        <v>17</v>
      </c>
      <c r="D31" s="77" t="s">
        <v>18</v>
      </c>
      <c r="E31" s="81" t="s">
        <v>19</v>
      </c>
      <c r="F31" s="77" t="s">
        <v>20</v>
      </c>
      <c r="G31" s="81" t="s">
        <v>21</v>
      </c>
      <c r="I31" s="8"/>
    </row>
    <row r="32" spans="1:10" ht="12" customHeight="1" x14ac:dyDescent="0.25">
      <c r="A32" s="9"/>
      <c r="B32" s="82" t="s">
        <v>101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103" t="s">
        <v>24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25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16</v>
      </c>
      <c r="C36" s="81" t="s">
        <v>17</v>
      </c>
      <c r="D36" s="77" t="s">
        <v>18</v>
      </c>
      <c r="E36" s="81" t="s">
        <v>19</v>
      </c>
      <c r="F36" s="77" t="s">
        <v>20</v>
      </c>
      <c r="G36" s="81" t="s">
        <v>21</v>
      </c>
    </row>
    <row r="37" spans="1:11" ht="12.75" customHeight="1" x14ac:dyDescent="0.25">
      <c r="A37" s="9"/>
      <c r="B37" s="33" t="s">
        <v>77</v>
      </c>
      <c r="C37" s="35" t="s">
        <v>106</v>
      </c>
      <c r="D37" s="36">
        <v>0.4</v>
      </c>
      <c r="E37" s="5" t="s">
        <v>78</v>
      </c>
      <c r="F37" s="32">
        <v>195000</v>
      </c>
      <c r="G37" s="32">
        <f t="shared" ref="G37:G40" si="1">(D37*F37)</f>
        <v>78000</v>
      </c>
    </row>
    <row r="38" spans="1:11" ht="12.75" customHeight="1" x14ac:dyDescent="0.25">
      <c r="A38" s="9"/>
      <c r="B38" s="33" t="s">
        <v>104</v>
      </c>
      <c r="C38" s="35" t="s">
        <v>106</v>
      </c>
      <c r="D38" s="36">
        <v>0.2</v>
      </c>
      <c r="E38" s="5" t="s">
        <v>78</v>
      </c>
      <c r="F38" s="32">
        <v>195000</v>
      </c>
      <c r="G38" s="32">
        <f t="shared" si="1"/>
        <v>39000</v>
      </c>
    </row>
    <row r="39" spans="1:11" ht="12.75" customHeight="1" x14ac:dyDescent="0.25">
      <c r="A39" s="9"/>
      <c r="B39" s="33" t="s">
        <v>93</v>
      </c>
      <c r="C39" s="35" t="s">
        <v>106</v>
      </c>
      <c r="D39" s="36">
        <v>0.2</v>
      </c>
      <c r="E39" s="5" t="s">
        <v>105</v>
      </c>
      <c r="F39" s="32">
        <v>195000</v>
      </c>
      <c r="G39" s="32">
        <f t="shared" si="1"/>
        <v>39000</v>
      </c>
    </row>
    <row r="40" spans="1:11" ht="13.5" customHeight="1" x14ac:dyDescent="0.25">
      <c r="A40" s="9"/>
      <c r="B40" s="33" t="s">
        <v>79</v>
      </c>
      <c r="C40" s="35" t="s">
        <v>106</v>
      </c>
      <c r="D40" s="36">
        <v>0.1</v>
      </c>
      <c r="E40" s="5" t="s">
        <v>80</v>
      </c>
      <c r="F40" s="32">
        <v>1200000</v>
      </c>
      <c r="G40" s="32">
        <f t="shared" si="1"/>
        <v>120000</v>
      </c>
    </row>
    <row r="41" spans="1:11" ht="12.75" customHeight="1" x14ac:dyDescent="0.25">
      <c r="A41" s="9"/>
      <c r="B41" s="103" t="s">
        <v>26</v>
      </c>
      <c r="C41" s="85"/>
      <c r="D41" s="85"/>
      <c r="E41" s="85"/>
      <c r="F41" s="88"/>
      <c r="G41" s="80">
        <f>SUM(G37:G40)</f>
        <v>276000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27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28</v>
      </c>
      <c r="C44" s="77" t="s">
        <v>29</v>
      </c>
      <c r="D44" s="77" t="s">
        <v>30</v>
      </c>
      <c r="E44" s="77" t="s">
        <v>19</v>
      </c>
      <c r="F44" s="77" t="s">
        <v>20</v>
      </c>
      <c r="G44" s="77" t="s">
        <v>21</v>
      </c>
      <c r="K44" s="2"/>
    </row>
    <row r="45" spans="1:11" ht="12.75" customHeight="1" x14ac:dyDescent="0.25">
      <c r="A45" s="9"/>
      <c r="B45" s="37" t="s">
        <v>31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107</v>
      </c>
      <c r="C46" s="41" t="s">
        <v>81</v>
      </c>
      <c r="D46" s="42">
        <v>170</v>
      </c>
      <c r="E46" s="41" t="s">
        <v>89</v>
      </c>
      <c r="F46" s="28">
        <v>520</v>
      </c>
      <c r="G46" s="28">
        <f>(D46*F46)</f>
        <v>88400</v>
      </c>
    </row>
    <row r="47" spans="1:11" ht="12.75" customHeight="1" x14ac:dyDescent="0.25">
      <c r="A47" s="9"/>
      <c r="B47" s="38" t="s">
        <v>32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82</v>
      </c>
      <c r="C48" s="41" t="s">
        <v>81</v>
      </c>
      <c r="D48" s="42">
        <v>200</v>
      </c>
      <c r="E48" s="41" t="s">
        <v>89</v>
      </c>
      <c r="F48" s="28">
        <v>1390</v>
      </c>
      <c r="G48" s="28">
        <f>(D48*F48)</f>
        <v>278000</v>
      </c>
    </row>
    <row r="49" spans="1:7" ht="12.75" customHeight="1" x14ac:dyDescent="0.25">
      <c r="A49" s="9"/>
      <c r="B49" s="30" t="s">
        <v>83</v>
      </c>
      <c r="C49" s="41" t="s">
        <v>81</v>
      </c>
      <c r="D49" s="42">
        <v>300</v>
      </c>
      <c r="E49" s="41" t="s">
        <v>89</v>
      </c>
      <c r="F49" s="28">
        <v>1500</v>
      </c>
      <c r="G49" s="28">
        <f>(D49*F49)</f>
        <v>450000</v>
      </c>
    </row>
    <row r="50" spans="1:7" ht="12.75" customHeight="1" x14ac:dyDescent="0.25">
      <c r="A50" s="9"/>
      <c r="B50" s="38" t="s">
        <v>33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95</v>
      </c>
      <c r="C51" s="43" t="s">
        <v>85</v>
      </c>
      <c r="D51" s="31">
        <v>1.2</v>
      </c>
      <c r="E51" s="43" t="s">
        <v>76</v>
      </c>
      <c r="F51" s="28">
        <v>170000</v>
      </c>
      <c r="G51" s="28">
        <f t="shared" ref="G51:G52" si="2">(D51*F51)</f>
        <v>204000</v>
      </c>
    </row>
    <row r="52" spans="1:7" ht="12.75" customHeight="1" x14ac:dyDescent="0.25">
      <c r="A52" s="9"/>
      <c r="B52" s="30" t="s">
        <v>84</v>
      </c>
      <c r="C52" s="41" t="s">
        <v>85</v>
      </c>
      <c r="D52" s="42">
        <v>1.5</v>
      </c>
      <c r="E52" s="41" t="s">
        <v>75</v>
      </c>
      <c r="F52" s="28">
        <v>24000</v>
      </c>
      <c r="G52" s="28">
        <f t="shared" si="2"/>
        <v>36000</v>
      </c>
    </row>
    <row r="53" spans="1:7" ht="13.5" customHeight="1" x14ac:dyDescent="0.25">
      <c r="A53" s="9"/>
      <c r="B53" s="103" t="s">
        <v>34</v>
      </c>
      <c r="C53" s="85"/>
      <c r="D53" s="85"/>
      <c r="E53" s="85"/>
      <c r="F53" s="88"/>
      <c r="G53" s="80">
        <f>SUM(G45:G52)</f>
        <v>1056400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35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36</v>
      </c>
      <c r="C56" s="77" t="s">
        <v>29</v>
      </c>
      <c r="D56" s="77" t="s">
        <v>30</v>
      </c>
      <c r="E56" s="81" t="s">
        <v>19</v>
      </c>
      <c r="F56" s="77" t="s">
        <v>20</v>
      </c>
      <c r="G56" s="81" t="s">
        <v>21</v>
      </c>
    </row>
    <row r="57" spans="1:7" ht="12.75" customHeight="1" x14ac:dyDescent="0.25">
      <c r="A57" s="9"/>
      <c r="B57" s="33" t="s">
        <v>96</v>
      </c>
      <c r="C57" s="41" t="s">
        <v>108</v>
      </c>
      <c r="D57" s="28">
        <v>280</v>
      </c>
      <c r="E57" s="35" t="s">
        <v>80</v>
      </c>
      <c r="F57" s="28">
        <v>125</v>
      </c>
      <c r="G57" s="28">
        <f>(D57*F57)</f>
        <v>35000</v>
      </c>
    </row>
    <row r="58" spans="1:7" ht="12.75" customHeight="1" x14ac:dyDescent="0.25">
      <c r="A58" s="9"/>
      <c r="B58" s="33" t="s">
        <v>97</v>
      </c>
      <c r="C58" s="41" t="s">
        <v>98</v>
      </c>
      <c r="D58" s="44">
        <v>0.3</v>
      </c>
      <c r="E58" s="35" t="s">
        <v>80</v>
      </c>
      <c r="F58" s="28">
        <v>3500</v>
      </c>
      <c r="G58" s="28">
        <f>(D58*F58)</f>
        <v>1050</v>
      </c>
    </row>
    <row r="59" spans="1:7" ht="13.5" customHeight="1" x14ac:dyDescent="0.25">
      <c r="A59" s="9"/>
      <c r="B59" s="103" t="s">
        <v>37</v>
      </c>
      <c r="C59" s="85"/>
      <c r="D59" s="85"/>
      <c r="E59" s="85"/>
      <c r="F59" s="88"/>
      <c r="G59" s="80">
        <f>G57+G58</f>
        <v>36050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38</v>
      </c>
      <c r="C61" s="91"/>
      <c r="D61" s="91"/>
      <c r="E61" s="91"/>
      <c r="F61" s="91"/>
      <c r="G61" s="92">
        <f>G28+G33+G41+G53+G59</f>
        <v>1554450</v>
      </c>
    </row>
    <row r="62" spans="1:7" ht="12" customHeight="1" x14ac:dyDescent="0.25">
      <c r="A62" s="9"/>
      <c r="B62" s="93" t="s">
        <v>39</v>
      </c>
      <c r="C62" s="94"/>
      <c r="D62" s="94"/>
      <c r="E62" s="94"/>
      <c r="F62" s="94"/>
      <c r="G62" s="95">
        <f>G61*0.05</f>
        <v>77722.5</v>
      </c>
    </row>
    <row r="63" spans="1:7" ht="12" customHeight="1" x14ac:dyDescent="0.25">
      <c r="A63" s="9"/>
      <c r="B63" s="96" t="s">
        <v>40</v>
      </c>
      <c r="C63" s="97"/>
      <c r="D63" s="97"/>
      <c r="E63" s="97"/>
      <c r="F63" s="97"/>
      <c r="G63" s="98">
        <f>G62+G61</f>
        <v>1632172.5</v>
      </c>
    </row>
    <row r="64" spans="1:7" ht="12" customHeight="1" x14ac:dyDescent="0.25">
      <c r="A64" s="9"/>
      <c r="B64" s="93" t="s">
        <v>41</v>
      </c>
      <c r="C64" s="94"/>
      <c r="D64" s="94"/>
      <c r="E64" s="94"/>
      <c r="F64" s="94"/>
      <c r="G64" s="95">
        <f>G12</f>
        <v>1875000</v>
      </c>
    </row>
    <row r="65" spans="1:7" ht="12" customHeight="1" x14ac:dyDescent="0.25">
      <c r="A65" s="9"/>
      <c r="B65" s="99" t="s">
        <v>42</v>
      </c>
      <c r="C65" s="100"/>
      <c r="D65" s="100"/>
      <c r="E65" s="100"/>
      <c r="F65" s="100"/>
      <c r="G65" s="101">
        <f>G64-G63</f>
        <v>242827.5</v>
      </c>
    </row>
    <row r="66" spans="1:7" ht="12" customHeight="1" x14ac:dyDescent="0.25">
      <c r="A66" s="9"/>
      <c r="B66" s="20" t="s">
        <v>100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99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43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44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45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46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47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48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6" t="s">
        <v>49</v>
      </c>
      <c r="C76" s="107"/>
      <c r="D76" s="46"/>
      <c r="E76" s="22"/>
      <c r="F76" s="22"/>
      <c r="G76" s="45"/>
    </row>
    <row r="77" spans="1:7" ht="12" customHeight="1" x14ac:dyDescent="0.25">
      <c r="A77" s="9"/>
      <c r="B77" s="47" t="s">
        <v>36</v>
      </c>
      <c r="C77" s="48" t="s">
        <v>50</v>
      </c>
      <c r="D77" s="49" t="s">
        <v>51</v>
      </c>
      <c r="E77" s="22"/>
      <c r="F77" s="22"/>
      <c r="G77" s="45"/>
    </row>
    <row r="78" spans="1:7" ht="12" customHeight="1" x14ac:dyDescent="0.25">
      <c r="A78" s="9"/>
      <c r="B78" s="50" t="s">
        <v>52</v>
      </c>
      <c r="C78" s="51">
        <f>G28</f>
        <v>186000</v>
      </c>
      <c r="D78" s="52">
        <f>(C78/C84)</f>
        <v>0.11395854298488671</v>
      </c>
      <c r="E78" s="22"/>
      <c r="F78" s="22"/>
      <c r="G78" s="45"/>
    </row>
    <row r="79" spans="1:7" ht="12" customHeight="1" x14ac:dyDescent="0.25">
      <c r="A79" s="9"/>
      <c r="B79" s="50" t="s">
        <v>53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54</v>
      </c>
      <c r="C80" s="54">
        <f>G41</f>
        <v>276000</v>
      </c>
      <c r="D80" s="52">
        <f>(C80/C84)</f>
        <v>0.16909977346144478</v>
      </c>
      <c r="E80" s="22"/>
      <c r="F80" s="22"/>
      <c r="G80" s="45"/>
    </row>
    <row r="81" spans="1:7" ht="12" customHeight="1" x14ac:dyDescent="0.25">
      <c r="A81" s="9"/>
      <c r="B81" s="50" t="s">
        <v>28</v>
      </c>
      <c r="C81" s="54">
        <f>G53</f>
        <v>1056400</v>
      </c>
      <c r="D81" s="52">
        <f>(C81/C84)</f>
        <v>0.64723550972706623</v>
      </c>
      <c r="E81" s="22"/>
      <c r="F81" s="22"/>
      <c r="G81" s="45"/>
    </row>
    <row r="82" spans="1:7" ht="12" customHeight="1" x14ac:dyDescent="0.25">
      <c r="A82" s="9"/>
      <c r="B82" s="50" t="s">
        <v>55</v>
      </c>
      <c r="C82" s="55">
        <f>G59</f>
        <v>36050</v>
      </c>
      <c r="D82" s="52">
        <f>(C82/C84)</f>
        <v>2.2087126207554656E-2</v>
      </c>
      <c r="E82" s="23"/>
      <c r="F82" s="23"/>
      <c r="G82" s="45"/>
    </row>
    <row r="83" spans="1:7" ht="12" customHeight="1" x14ac:dyDescent="0.25">
      <c r="A83" s="9"/>
      <c r="B83" s="50" t="s">
        <v>56</v>
      </c>
      <c r="C83" s="56">
        <f>G62</f>
        <v>77722.5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57</v>
      </c>
      <c r="C84" s="57">
        <f>SUM(C78:C83)</f>
        <v>1632172.5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58</v>
      </c>
      <c r="D87" s="60"/>
      <c r="E87" s="60"/>
      <c r="F87" s="23"/>
      <c r="G87" s="45"/>
    </row>
    <row r="88" spans="1:7" ht="12" customHeight="1" x14ac:dyDescent="0.25">
      <c r="A88" s="9"/>
      <c r="B88" s="47" t="s">
        <v>59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60</v>
      </c>
      <c r="C89" s="57">
        <f>C84/C88</f>
        <v>23316.75</v>
      </c>
      <c r="D89" s="57">
        <f>C84/D88</f>
        <v>21762.3</v>
      </c>
      <c r="E89" s="57">
        <f>C84/E88</f>
        <v>20402.15625</v>
      </c>
      <c r="F89" s="24"/>
      <c r="G89" s="63"/>
    </row>
    <row r="90" spans="1:7" ht="15.6" customHeight="1" x14ac:dyDescent="0.25">
      <c r="A90" s="9"/>
      <c r="B90" s="20" t="s">
        <v>61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2021-10-18T19:29:12Z</cp:lastPrinted>
  <dcterms:created xsi:type="dcterms:W3CDTF">2020-11-27T12:49:26Z</dcterms:created>
  <dcterms:modified xsi:type="dcterms:W3CDTF">2022-07-26T15:03:28Z</dcterms:modified>
</cp:coreProperties>
</file>