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0490" windowHeight="7155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64" i="1" l="1"/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D88" i="1" s="1"/>
  <c r="C82" i="1"/>
  <c r="C83" i="1" l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<sst xmlns="http://schemas.openxmlformats.org/spreadsheetml/2006/main" count="155" uniqueCount="100">
  <si>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</si>
  <si>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</si>
  <si>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</si>
  <si>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</si>
  <si>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</si>
  <si>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</si>
  <si>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</si>
  <si>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</si>
  <si>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</si>
  <si>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</si>
  <si>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</si>
  <si>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</si>
  <si>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</si>
  <si>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</si>
  <si>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</si>
  <si>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</si>
  <si>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</si>
  <si>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</si>
  <si>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</si>
  <si>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</si>
  <si>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</si>
  <si>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</si>
  <si>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</si>
  <si>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</si>
  <si>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</si>
  <si>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</si>
  <si>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</si>
  <si>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</si>
  <si>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</si>
  <si>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</si>
  <si>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</si>
  <si>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</si>
  <si>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</si>
  <si>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</si>
  <si>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</si>
  <si>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</si>
  <si>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</si>
  <si>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</si>
  <si>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</si>
  <si>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</si>
  <si>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</si>
  <si>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</si>
  <si>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</si>
  <si>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</si>
  <si>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</si>
  <si>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</si>
  <si>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</si>
  <si>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</si>
  <si>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</si>
  <si>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</si>
  <si>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</si>
  <si>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</si>
  <si>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</si>
  <si>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</si>
  <si>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</si>
  <si>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</si>
  <si>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</si>
  <si>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</si>
  <si>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</si>
  <si>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CAMBIOS DE TEMPERATURA</t>
  </si>
  <si>
    <t>Caja</t>
  </si>
  <si>
    <t>KWH</t>
  </si>
  <si>
    <t>COSTO TOTAL</t>
  </si>
  <si>
    <t>Un</t>
  </si>
  <si>
    <t xml:space="preserve">ARTESANIA EN MADERA  </t>
  </si>
  <si>
    <t>Pulgada</t>
  </si>
  <si>
    <t>Enero-Diciembre</t>
  </si>
  <si>
    <t>COSTOS DIRECTOS DE PRODUCCIÓN 150 PIEZAS (INCLUYE IVA)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</si>
  <si>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</si>
  <si>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</si>
  <si>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ORIGEN</t>
  </si>
  <si>
    <t>NATIVA Y OTROS</t>
  </si>
  <si>
    <t>N/A</t>
  </si>
  <si>
    <t>ESCENARIOS COSTO UNITARIO  ($/pzs)</t>
  </si>
  <si>
    <t>Rendimiento ($/pza)</t>
  </si>
  <si>
    <t>Costo unitario ($/pza) (*)</t>
  </si>
  <si>
    <t>$/150 pzs</t>
  </si>
  <si>
    <t>CORTAR LA MADERA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</si>
  <si>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</si>
  <si>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</si>
  <si>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</si>
  <si>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</si>
  <si>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</si>
  <si>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</si>
  <si>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</si>
  <si>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MOTOSIERRA PARA CORTE</t>
  </si>
  <si>
    <t>BENCINA</t>
  </si>
  <si>
    <t>ACEITE</t>
  </si>
  <si>
    <t>IMPREGNANTE</t>
  </si>
  <si>
    <t>LIJA</t>
  </si>
  <si>
    <t>BROCHA</t>
  </si>
  <si>
    <t>TORNILLOS</t>
  </si>
  <si>
    <t>AGUARRAS</t>
  </si>
  <si>
    <t>BARNIZ</t>
  </si>
  <si>
    <t>MADERA</t>
  </si>
  <si>
    <t>COLAFRIA</t>
  </si>
  <si>
    <t>ELECTRICIDAD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</si>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</sst>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64</v>
      </c>
      <c r="D9" s="12"/>
      <c r="E9" s="97" t="s">
        <v>55</v>
      </c>
      <c r="F9" s="98"/>
      <c r="G9" s="36">
        <v>150</v>
      </c>
    </row>
    <row r="10" spans="1:7" ht="15" x14ac:dyDescent="0.25">
      <c r="A10" s="2"/>
      <c r="B10" s="6" t="s">
        <v>70</v>
      </c>
      <c r="C10" s="35" t="s">
        <v>71</v>
      </c>
      <c r="D10" s="12"/>
      <c r="E10" s="95" t="s">
        <v>1</v>
      </c>
      <c r="F10" s="96"/>
      <c r="G10" s="7" t="s">
        <v>56</v>
      </c>
    </row>
    <row r="11" spans="1:7" ht="15" x14ac:dyDescent="0.25">
      <c r="A11" s="2"/>
      <c r="B11" s="6" t="s">
        <v>2</v>
      </c>
      <c r="C11" s="7" t="s">
        <v>53</v>
      </c>
      <c r="D11" s="12"/>
      <c r="E11" s="95" t="s">
        <v>57</v>
      </c>
      <c r="F11" s="96"/>
      <c r="G11" s="38">
        <v>100000</v>
      </c>
    </row>
    <row r="12" spans="1:7" ht="11.25" customHeight="1" x14ac:dyDescent="0.25">
      <c r="A12" s="2"/>
      <c r="B12" s="6" t="s">
        <v>3</v>
      </c>
      <c r="C12" s="8" t="s">
        <v>52</v>
      </c>
      <c r="D12" s="12"/>
      <c r="E12" s="39" t="s">
        <v>4</v>
      </c>
      <c r="F12" s="40"/>
      <c r="G12" s="5">
        <f>(G9*G11)</f>
        <v>15000000</v>
      </c>
    </row>
    <row r="13" spans="1:7" ht="24.75" customHeight="1" x14ac:dyDescent="0.25">
      <c r="A13" s="2"/>
      <c r="B13" s="6" t="s">
        <v>5</v>
      </c>
      <c r="C13" s="103" t="s">
        <v>98</v>
      </c>
      <c r="D13" s="12"/>
      <c r="E13" s="95" t="s">
        <v>6</v>
      </c>
      <c r="F13" s="96"/>
      <c r="G13" s="8" t="s">
        <v>58</v>
      </c>
    </row>
    <row r="14" spans="1:7" ht="21" customHeight="1" x14ac:dyDescent="0.25">
      <c r="A14" s="2"/>
      <c r="B14" s="6" t="s">
        <v>7</v>
      </c>
      <c r="C14" s="103" t="s">
        <v>99</v>
      </c>
      <c r="D14" s="12"/>
      <c r="E14" s="95" t="s">
        <v>8</v>
      </c>
      <c r="F14" s="96"/>
      <c r="G14" s="7" t="s">
        <v>56</v>
      </c>
    </row>
    <row r="15" spans="1:7" ht="14.25" customHeight="1" x14ac:dyDescent="0.25">
      <c r="A15" s="2"/>
      <c r="B15" s="6" t="s">
        <v>9</v>
      </c>
      <c r="C15" s="7" t="s">
        <v>97</v>
      </c>
      <c r="D15" s="12"/>
      <c r="E15" s="99" t="s">
        <v>10</v>
      </c>
      <c r="F15" s="100"/>
      <c r="G15" s="8" t="s">
        <v>59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101" t="s">
        <v>67</v>
      </c>
      <c r="C17" s="102"/>
      <c r="D17" s="102"/>
      <c r="E17" s="102"/>
      <c r="F17" s="102"/>
      <c r="G17" s="102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2" t="s">
        <v>11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3" t="s">
        <v>12</v>
      </c>
      <c r="C20" s="43" t="s">
        <v>13</v>
      </c>
      <c r="D20" s="43" t="s">
        <v>14</v>
      </c>
      <c r="E20" s="43" t="s">
        <v>15</v>
      </c>
      <c r="F20" s="43" t="s">
        <v>16</v>
      </c>
      <c r="G20" s="43" t="s">
        <v>17</v>
      </c>
    </row>
    <row r="21" spans="1:7" ht="14.1" customHeight="1" x14ac:dyDescent="0.25">
      <c r="A21" s="2"/>
      <c r="B21" s="37" t="s">
        <v>77</v>
      </c>
      <c r="C21" s="4" t="s">
        <v>18</v>
      </c>
      <c r="D21" s="9">
        <v>25</v>
      </c>
      <c r="E21" s="4" t="s">
        <v>66</v>
      </c>
      <c r="F21" s="5">
        <v>30000</v>
      </c>
      <c r="G21" s="5">
        <f>(D21*F21)</f>
        <v>750000</v>
      </c>
    </row>
    <row r="22" spans="1:7" ht="14.1" customHeight="1" x14ac:dyDescent="0.25">
      <c r="A22" s="2"/>
      <c r="B22" s="37" t="s">
        <v>78</v>
      </c>
      <c r="C22" s="4" t="s">
        <v>18</v>
      </c>
      <c r="D22" s="9">
        <v>25</v>
      </c>
      <c r="E22" s="4" t="s">
        <v>66</v>
      </c>
      <c r="F22" s="5">
        <v>30000</v>
      </c>
      <c r="G22" s="5">
        <f>(D22*F22)</f>
        <v>750000</v>
      </c>
    </row>
    <row r="23" spans="1:7" ht="14.1" customHeight="1" x14ac:dyDescent="0.25">
      <c r="A23" s="2"/>
      <c r="B23" s="37" t="s">
        <v>79</v>
      </c>
      <c r="C23" s="4" t="s">
        <v>18</v>
      </c>
      <c r="D23" s="9">
        <v>10</v>
      </c>
      <c r="E23" s="4" t="s">
        <v>66</v>
      </c>
      <c r="F23" s="5">
        <v>30000</v>
      </c>
      <c r="G23" s="5">
        <f>(D23*F23)</f>
        <v>300000</v>
      </c>
    </row>
    <row r="24" spans="1:7" ht="14.1" customHeight="1" x14ac:dyDescent="0.25">
      <c r="A24" s="2"/>
      <c r="B24" s="37" t="s">
        <v>80</v>
      </c>
      <c r="C24" s="4" t="s">
        <v>18</v>
      </c>
      <c r="D24" s="9">
        <v>20</v>
      </c>
      <c r="E24" s="4" t="s">
        <v>66</v>
      </c>
      <c r="F24" s="5">
        <v>30000</v>
      </c>
      <c r="G24" s="5">
        <f t="shared" ref="G24:G28" si="0">(D24*F24)</f>
        <v>600000</v>
      </c>
    </row>
    <row r="25" spans="1:7" ht="14.1" customHeight="1" x14ac:dyDescent="0.25">
      <c r="B25" s="37" t="s">
        <v>81</v>
      </c>
      <c r="C25" s="4" t="s">
        <v>18</v>
      </c>
      <c r="D25" s="9">
        <v>25</v>
      </c>
      <c r="E25" s="4" t="s">
        <v>66</v>
      </c>
      <c r="F25" s="5">
        <v>30000</v>
      </c>
      <c r="G25" s="5">
        <f t="shared" si="0"/>
        <v>750000</v>
      </c>
    </row>
    <row r="26" spans="1:7" ht="14.1" customHeight="1" x14ac:dyDescent="0.25">
      <c r="B26" s="37" t="s">
        <v>82</v>
      </c>
      <c r="C26" s="4" t="s">
        <v>18</v>
      </c>
      <c r="D26" s="9">
        <v>15</v>
      </c>
      <c r="E26" s="4" t="s">
        <v>66</v>
      </c>
      <c r="F26" s="5">
        <v>30000</v>
      </c>
      <c r="G26" s="5">
        <f t="shared" si="0"/>
        <v>450000</v>
      </c>
    </row>
    <row r="27" spans="1:7" ht="14.1" customHeight="1" x14ac:dyDescent="0.25">
      <c r="B27" s="37" t="s">
        <v>83</v>
      </c>
      <c r="C27" s="4" t="s">
        <v>18</v>
      </c>
      <c r="D27" s="9">
        <v>15</v>
      </c>
      <c r="E27" s="4" t="s">
        <v>66</v>
      </c>
      <c r="F27" s="5">
        <v>30000</v>
      </c>
      <c r="G27" s="5">
        <f t="shared" si="0"/>
        <v>450000</v>
      </c>
    </row>
    <row r="28" spans="1:7" ht="14.1" customHeight="1" x14ac:dyDescent="0.25">
      <c r="B28" s="37" t="s">
        <v>84</v>
      </c>
      <c r="C28" s="4" t="s">
        <v>18</v>
      </c>
      <c r="D28" s="9">
        <v>7.5</v>
      </c>
      <c r="E28" s="4" t="s">
        <v>66</v>
      </c>
      <c r="F28" s="5">
        <v>30000</v>
      </c>
      <c r="G28" s="5">
        <f t="shared" si="0"/>
        <v>225000</v>
      </c>
    </row>
    <row r="29" spans="1:7" ht="12.75" customHeight="1" x14ac:dyDescent="0.25">
      <c r="A29" s="2"/>
      <c r="B29" s="44" t="s">
        <v>19</v>
      </c>
      <c r="C29" s="45"/>
      <c r="D29" s="45"/>
      <c r="E29" s="45"/>
      <c r="F29" s="46"/>
      <c r="G29" s="47">
        <f>SUM(G21:G28)</f>
        <v>4275000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2" t="s">
        <v>20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8" t="s">
        <v>12</v>
      </c>
      <c r="C32" s="43" t="s">
        <v>13</v>
      </c>
      <c r="D32" s="43" t="s">
        <v>14</v>
      </c>
      <c r="E32" s="48" t="s">
        <v>15</v>
      </c>
      <c r="F32" s="43" t="s">
        <v>16</v>
      </c>
      <c r="G32" s="48" t="s">
        <v>17</v>
      </c>
    </row>
    <row r="33" spans="1:7" ht="12" customHeight="1" x14ac:dyDescent="0.25">
      <c r="A33" s="2"/>
      <c r="B33" s="49" t="s">
        <v>72</v>
      </c>
      <c r="C33" s="50"/>
      <c r="D33" s="50"/>
      <c r="E33" s="50"/>
      <c r="F33" s="49"/>
      <c r="G33" s="49"/>
    </row>
    <row r="34" spans="1:7" ht="12" customHeight="1" x14ac:dyDescent="0.25">
      <c r="A34" s="2"/>
      <c r="B34" s="44" t="s">
        <v>21</v>
      </c>
      <c r="C34" s="45"/>
      <c r="D34" s="45"/>
      <c r="E34" s="45"/>
      <c r="F34" s="46"/>
      <c r="G34" s="46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2" t="s">
        <v>22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8" t="s">
        <v>12</v>
      </c>
      <c r="C37" s="48" t="s">
        <v>13</v>
      </c>
      <c r="D37" s="48" t="s">
        <v>14</v>
      </c>
      <c r="E37" s="48" t="s">
        <v>15</v>
      </c>
      <c r="F37" s="43" t="s">
        <v>16</v>
      </c>
      <c r="G37" s="48" t="s">
        <v>17</v>
      </c>
    </row>
    <row r="38" spans="1:7" ht="12.75" customHeight="1" x14ac:dyDescent="0.25">
      <c r="A38" s="2"/>
      <c r="B38" s="3" t="s">
        <v>85</v>
      </c>
      <c r="C38" s="4" t="s">
        <v>18</v>
      </c>
      <c r="D38" s="51">
        <v>5</v>
      </c>
      <c r="E38" s="52" t="s">
        <v>66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4" t="s">
        <v>23</v>
      </c>
      <c r="C39" s="45"/>
      <c r="D39" s="45"/>
      <c r="E39" s="45"/>
      <c r="F39" s="46"/>
      <c r="G39" s="47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2" t="s">
        <v>24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3" t="s">
        <v>25</v>
      </c>
      <c r="C42" s="43" t="s">
        <v>26</v>
      </c>
      <c r="D42" s="43" t="s">
        <v>27</v>
      </c>
      <c r="E42" s="43" t="s">
        <v>15</v>
      </c>
      <c r="F42" s="43" t="s">
        <v>16</v>
      </c>
      <c r="G42" s="43" t="s">
        <v>17</v>
      </c>
    </row>
    <row r="43" spans="1:7" ht="12.75" customHeight="1" x14ac:dyDescent="0.25">
      <c r="A43" s="2"/>
      <c r="B43" s="53" t="s">
        <v>86</v>
      </c>
      <c r="C43" s="52" t="s">
        <v>54</v>
      </c>
      <c r="D43" s="54">
        <v>50</v>
      </c>
      <c r="E43" s="4" t="s">
        <v>66</v>
      </c>
      <c r="F43" s="55">
        <v>1000</v>
      </c>
      <c r="G43" s="36">
        <f t="shared" ref="G43:G44" si="2">(D43*F43)</f>
        <v>50000</v>
      </c>
    </row>
    <row r="44" spans="1:7" ht="12.75" customHeight="1" x14ac:dyDescent="0.25">
      <c r="A44" s="2"/>
      <c r="B44" s="41" t="s">
        <v>87</v>
      </c>
      <c r="C44" s="56" t="s">
        <v>54</v>
      </c>
      <c r="D44" s="57">
        <v>50</v>
      </c>
      <c r="E44" s="4" t="s">
        <v>66</v>
      </c>
      <c r="F44" s="58">
        <v>1000</v>
      </c>
      <c r="G44" s="36">
        <f t="shared" si="2"/>
        <v>50000</v>
      </c>
    </row>
    <row r="45" spans="1:7" ht="12.75" customHeight="1" x14ac:dyDescent="0.25">
      <c r="A45" s="2"/>
      <c r="B45" s="41" t="s">
        <v>88</v>
      </c>
      <c r="C45" s="56" t="s">
        <v>54</v>
      </c>
      <c r="D45" s="57">
        <v>50</v>
      </c>
      <c r="E45" s="4" t="s">
        <v>66</v>
      </c>
      <c r="F45" s="58">
        <v>1500</v>
      </c>
      <c r="G45" s="36">
        <f>(D45*F45)</f>
        <v>75000</v>
      </c>
    </row>
    <row r="46" spans="1:7" ht="12.75" customHeight="1" x14ac:dyDescent="0.25">
      <c r="A46" s="2"/>
      <c r="B46" s="41" t="s">
        <v>89</v>
      </c>
      <c r="C46" s="59" t="s">
        <v>63</v>
      </c>
      <c r="D46" s="40">
        <v>100</v>
      </c>
      <c r="E46" s="4" t="s">
        <v>66</v>
      </c>
      <c r="F46" s="58">
        <v>1500</v>
      </c>
      <c r="G46" s="36">
        <f>(D46*F46)</f>
        <v>150000</v>
      </c>
    </row>
    <row r="47" spans="1:7" ht="12.75" customHeight="1" x14ac:dyDescent="0.25">
      <c r="A47" s="2"/>
      <c r="B47" s="41" t="s">
        <v>90</v>
      </c>
      <c r="C47" s="56" t="s">
        <v>63</v>
      </c>
      <c r="D47" s="57">
        <v>3</v>
      </c>
      <c r="E47" s="4" t="s">
        <v>66</v>
      </c>
      <c r="F47" s="58">
        <v>1500</v>
      </c>
      <c r="G47" s="36">
        <f>(D47*F47)</f>
        <v>4500</v>
      </c>
    </row>
    <row r="48" spans="1:7" ht="12.75" customHeight="1" x14ac:dyDescent="0.25">
      <c r="A48" s="2"/>
      <c r="B48" s="41" t="s">
        <v>91</v>
      </c>
      <c r="C48" s="59" t="s">
        <v>60</v>
      </c>
      <c r="D48" s="40">
        <v>50</v>
      </c>
      <c r="E48" s="4" t="s">
        <v>66</v>
      </c>
      <c r="F48" s="58">
        <v>3000</v>
      </c>
      <c r="G48" s="36">
        <f t="shared" ref="G48:G52" si="3">(D48*F48)</f>
        <v>150000</v>
      </c>
    </row>
    <row r="49" spans="1:7" ht="12.75" customHeight="1" x14ac:dyDescent="0.25">
      <c r="A49" s="2"/>
      <c r="B49" s="41" t="s">
        <v>92</v>
      </c>
      <c r="C49" s="59" t="s">
        <v>54</v>
      </c>
      <c r="D49" s="40">
        <v>10</v>
      </c>
      <c r="E49" s="4" t="s">
        <v>66</v>
      </c>
      <c r="F49" s="58">
        <v>2000</v>
      </c>
      <c r="G49" s="36">
        <f t="shared" si="3"/>
        <v>20000</v>
      </c>
    </row>
    <row r="50" spans="1:7" ht="12.75" customHeight="1" x14ac:dyDescent="0.25">
      <c r="A50" s="2"/>
      <c r="B50" s="41" t="s">
        <v>93</v>
      </c>
      <c r="C50" s="59" t="s">
        <v>54</v>
      </c>
      <c r="D50" s="40">
        <v>10</v>
      </c>
      <c r="E50" s="4" t="s">
        <v>66</v>
      </c>
      <c r="F50" s="58">
        <v>7000</v>
      </c>
      <c r="G50" s="36">
        <f t="shared" si="3"/>
        <v>70000</v>
      </c>
    </row>
    <row r="51" spans="1:7" ht="12.75" customHeight="1" x14ac:dyDescent="0.25">
      <c r="A51" s="2"/>
      <c r="B51" s="41" t="s">
        <v>94</v>
      </c>
      <c r="C51" s="59" t="s">
        <v>65</v>
      </c>
      <c r="D51" s="40">
        <v>500</v>
      </c>
      <c r="E51" s="4" t="s">
        <v>66</v>
      </c>
      <c r="F51" s="58">
        <v>5000</v>
      </c>
      <c r="G51" s="36">
        <f t="shared" si="3"/>
        <v>2500000</v>
      </c>
    </row>
    <row r="52" spans="1:7" ht="12.75" customHeight="1" x14ac:dyDescent="0.25">
      <c r="A52" s="2"/>
      <c r="B52" s="41" t="s">
        <v>95</v>
      </c>
      <c r="C52" s="56" t="s">
        <v>51</v>
      </c>
      <c r="D52" s="57">
        <v>5</v>
      </c>
      <c r="E52" s="4" t="s">
        <v>66</v>
      </c>
      <c r="F52" s="58">
        <v>8000</v>
      </c>
      <c r="G52" s="36">
        <f t="shared" si="3"/>
        <v>40000</v>
      </c>
    </row>
    <row r="53" spans="1:7" ht="13.5" customHeight="1" x14ac:dyDescent="0.25">
      <c r="A53" s="2"/>
      <c r="B53" s="44" t="s">
        <v>28</v>
      </c>
      <c r="C53" s="45"/>
      <c r="D53" s="45"/>
      <c r="E53" s="45"/>
      <c r="F53" s="46"/>
      <c r="G53" s="47">
        <f>SUM(G43:G52)</f>
        <v>3109500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2" t="s">
        <v>29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8" t="s">
        <v>30</v>
      </c>
      <c r="C56" s="43" t="s">
        <v>26</v>
      </c>
      <c r="D56" s="43" t="s">
        <v>27</v>
      </c>
      <c r="E56" s="48" t="s">
        <v>15</v>
      </c>
      <c r="F56" s="43" t="s">
        <v>16</v>
      </c>
      <c r="G56" s="48" t="s">
        <v>17</v>
      </c>
    </row>
    <row r="57" spans="1:7" ht="12.75" customHeight="1" x14ac:dyDescent="0.25">
      <c r="A57" s="2"/>
      <c r="B57" s="3" t="s">
        <v>96</v>
      </c>
      <c r="C57" s="56" t="s">
        <v>61</v>
      </c>
      <c r="D57" s="36">
        <v>2000</v>
      </c>
      <c r="E57" s="52" t="s">
        <v>66</v>
      </c>
      <c r="F57" s="60">
        <v>141</v>
      </c>
      <c r="G57" s="36">
        <f t="shared" ref="G57" si="4">(D57*F57)</f>
        <v>282000</v>
      </c>
    </row>
    <row r="58" spans="1:7" ht="13.5" customHeight="1" x14ac:dyDescent="0.25">
      <c r="A58" s="2"/>
      <c r="B58" s="44" t="s">
        <v>31</v>
      </c>
      <c r="C58" s="45"/>
      <c r="D58" s="45"/>
      <c r="E58" s="45"/>
      <c r="F58" s="46"/>
      <c r="G58" s="47">
        <v>282000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61" t="s">
        <v>32</v>
      </c>
      <c r="C60" s="62"/>
      <c r="D60" s="62"/>
      <c r="E60" s="62"/>
      <c r="F60" s="62"/>
      <c r="G60" s="63">
        <f>G29+G39+G53+G58</f>
        <v>7816500</v>
      </c>
    </row>
    <row r="61" spans="1:7" ht="12" customHeight="1" x14ac:dyDescent="0.25">
      <c r="A61" s="2"/>
      <c r="B61" s="64" t="s">
        <v>33</v>
      </c>
      <c r="C61" s="29"/>
      <c r="D61" s="29"/>
      <c r="E61" s="29"/>
      <c r="F61" s="29"/>
      <c r="G61" s="65">
        <f>G60*0.05</f>
        <v>390825</v>
      </c>
    </row>
    <row r="62" spans="1:7" ht="12" customHeight="1" x14ac:dyDescent="0.25">
      <c r="A62" s="2"/>
      <c r="B62" s="66" t="s">
        <v>34</v>
      </c>
      <c r="C62" s="28"/>
      <c r="D62" s="28"/>
      <c r="E62" s="28"/>
      <c r="F62" s="28"/>
      <c r="G62" s="67">
        <f>G61+G60</f>
        <v>8207325</v>
      </c>
    </row>
    <row r="63" spans="1:7" ht="12" customHeight="1" x14ac:dyDescent="0.25">
      <c r="A63" s="2"/>
      <c r="B63" s="64" t="s">
        <v>35</v>
      </c>
      <c r="C63" s="29"/>
      <c r="D63" s="29"/>
      <c r="E63" s="29"/>
      <c r="F63" s="29"/>
      <c r="G63" s="65">
        <f>G12</f>
        <v>15000000</v>
      </c>
    </row>
    <row r="64" spans="1:7" ht="12" customHeight="1" x14ac:dyDescent="0.25">
      <c r="A64" s="2"/>
      <c r="B64" s="68" t="s">
        <v>36</v>
      </c>
      <c r="C64" s="69"/>
      <c r="D64" s="69"/>
      <c r="E64" s="69"/>
      <c r="F64" s="69"/>
      <c r="G64" s="70">
        <f>G63-G62</f>
        <v>6792675</v>
      </c>
    </row>
    <row r="65" spans="1:7" ht="12" customHeight="1" x14ac:dyDescent="0.25">
      <c r="A65" s="2"/>
      <c r="B65" s="19" t="s">
        <v>69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71" t="s">
        <v>68</v>
      </c>
      <c r="C67" s="72"/>
      <c r="D67" s="72"/>
      <c r="E67" s="72"/>
      <c r="F67" s="73"/>
      <c r="G67" s="30"/>
    </row>
    <row r="68" spans="1:7" ht="12" customHeight="1" x14ac:dyDescent="0.25">
      <c r="A68" s="2"/>
      <c r="B68" s="74" t="s">
        <v>37</v>
      </c>
      <c r="C68" s="18"/>
      <c r="D68" s="18"/>
      <c r="E68" s="18"/>
      <c r="F68" s="75"/>
      <c r="G68" s="30"/>
    </row>
    <row r="69" spans="1:7" ht="12" customHeight="1" x14ac:dyDescent="0.25">
      <c r="A69" s="2"/>
      <c r="B69" s="74" t="s">
        <v>38</v>
      </c>
      <c r="C69" s="18"/>
      <c r="D69" s="18"/>
      <c r="E69" s="18"/>
      <c r="F69" s="75"/>
      <c r="G69" s="30"/>
    </row>
    <row r="70" spans="1:7" ht="12" customHeight="1" x14ac:dyDescent="0.25">
      <c r="A70" s="2"/>
      <c r="B70" s="74" t="s">
        <v>39</v>
      </c>
      <c r="C70" s="18"/>
      <c r="D70" s="18"/>
      <c r="E70" s="18"/>
      <c r="F70" s="75"/>
      <c r="G70" s="30"/>
    </row>
    <row r="71" spans="1:7" ht="12" customHeight="1" x14ac:dyDescent="0.25">
      <c r="A71" s="2"/>
      <c r="B71" s="74" t="s">
        <v>40</v>
      </c>
      <c r="C71" s="18"/>
      <c r="D71" s="18"/>
      <c r="E71" s="18"/>
      <c r="F71" s="75"/>
      <c r="G71" s="30"/>
    </row>
    <row r="72" spans="1:7" ht="12" customHeight="1" x14ac:dyDescent="0.25">
      <c r="A72" s="2"/>
      <c r="B72" s="74" t="s">
        <v>41</v>
      </c>
      <c r="C72" s="18"/>
      <c r="D72" s="18"/>
      <c r="E72" s="18"/>
      <c r="F72" s="75"/>
      <c r="G72" s="30"/>
    </row>
    <row r="73" spans="1:7" ht="12.75" customHeight="1" x14ac:dyDescent="0.25">
      <c r="A73" s="2"/>
      <c r="B73" s="76" t="s">
        <v>42</v>
      </c>
      <c r="C73" s="77"/>
      <c r="D73" s="77"/>
      <c r="E73" s="77"/>
      <c r="F73" s="78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3" t="s">
        <v>43</v>
      </c>
      <c r="C75" s="94"/>
      <c r="D75" s="79"/>
      <c r="E75" s="21"/>
      <c r="F75" s="21"/>
      <c r="G75" s="30"/>
    </row>
    <row r="76" spans="1:7" ht="12" customHeight="1" x14ac:dyDescent="0.25">
      <c r="A76" s="2"/>
      <c r="B76" s="80" t="s">
        <v>30</v>
      </c>
      <c r="C76" s="81" t="s">
        <v>76</v>
      </c>
      <c r="D76" s="82" t="s">
        <v>44</v>
      </c>
      <c r="E76" s="21"/>
      <c r="F76" s="21"/>
      <c r="G76" s="30"/>
    </row>
    <row r="77" spans="1:7" ht="12" customHeight="1" x14ac:dyDescent="0.25">
      <c r="A77" s="2"/>
      <c r="B77" s="83" t="s">
        <v>45</v>
      </c>
      <c r="C77" s="84">
        <f>G29</f>
        <v>4275000</v>
      </c>
      <c r="D77" s="85">
        <f>(C77/C83)</f>
        <v>0.52087616854456231</v>
      </c>
      <c r="E77" s="21"/>
      <c r="F77" s="21"/>
      <c r="G77" s="30"/>
    </row>
    <row r="78" spans="1:7" ht="12" customHeight="1" x14ac:dyDescent="0.25">
      <c r="A78" s="2"/>
      <c r="B78" s="83" t="s">
        <v>46</v>
      </c>
      <c r="C78" s="86">
        <v>0</v>
      </c>
      <c r="D78" s="85">
        <v>0</v>
      </c>
      <c r="E78" s="21"/>
      <c r="F78" s="21"/>
      <c r="G78" s="30"/>
    </row>
    <row r="79" spans="1:7" ht="12" customHeight="1" x14ac:dyDescent="0.25">
      <c r="A79" s="2"/>
      <c r="B79" s="83" t="s">
        <v>47</v>
      </c>
      <c r="C79" s="84">
        <v>150000</v>
      </c>
      <c r="D79" s="85">
        <f>(C79/C83)</f>
        <v>1.8276356791037274E-2</v>
      </c>
      <c r="E79" s="21"/>
      <c r="F79" s="21"/>
      <c r="G79" s="30"/>
    </row>
    <row r="80" spans="1:7" ht="12" customHeight="1" x14ac:dyDescent="0.25">
      <c r="A80" s="2"/>
      <c r="B80" s="83" t="s">
        <v>25</v>
      </c>
      <c r="C80" s="84">
        <f>G53</f>
        <v>3109500</v>
      </c>
      <c r="D80" s="85">
        <f>(C80/C83)</f>
        <v>0.3788688762782027</v>
      </c>
      <c r="E80" s="21"/>
      <c r="F80" s="21"/>
      <c r="G80" s="30"/>
    </row>
    <row r="81" spans="1:7" ht="12" customHeight="1" x14ac:dyDescent="0.25">
      <c r="A81" s="2"/>
      <c r="B81" s="83" t="s">
        <v>48</v>
      </c>
      <c r="C81" s="87">
        <f>G58</f>
        <v>282000</v>
      </c>
      <c r="D81" s="85">
        <f>(C81/C83)</f>
        <v>3.4359550767150075E-2</v>
      </c>
      <c r="E81" s="22"/>
      <c r="F81" s="22"/>
      <c r="G81" s="30"/>
    </row>
    <row r="82" spans="1:7" ht="12" customHeight="1" x14ac:dyDescent="0.25">
      <c r="A82" s="2"/>
      <c r="B82" s="83" t="s">
        <v>49</v>
      </c>
      <c r="C82" s="87">
        <f>G61</f>
        <v>390825</v>
      </c>
      <c r="D82" s="85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80" t="s">
        <v>62</v>
      </c>
      <c r="C83" s="88">
        <f>SUM(C77:C82)</f>
        <v>8207325</v>
      </c>
      <c r="D83" s="89">
        <f>SUM(D77:D82)</f>
        <v>0.99999999999999978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90"/>
      <c r="C86" s="91" t="s">
        <v>73</v>
      </c>
      <c r="D86" s="90"/>
      <c r="E86" s="90"/>
      <c r="F86" s="22"/>
      <c r="G86" s="30"/>
    </row>
    <row r="87" spans="1:7" ht="12" customHeight="1" x14ac:dyDescent="0.25">
      <c r="A87" s="2"/>
      <c r="B87" s="80" t="s">
        <v>74</v>
      </c>
      <c r="C87" s="92">
        <v>140</v>
      </c>
      <c r="D87" s="92">
        <v>150</v>
      </c>
      <c r="E87" s="92">
        <v>160</v>
      </c>
      <c r="F87" s="23"/>
      <c r="G87" s="32"/>
    </row>
    <row r="88" spans="1:7" ht="12.75" customHeight="1" x14ac:dyDescent="0.25">
      <c r="A88" s="2"/>
      <c r="B88" s="80" t="s">
        <v>75</v>
      </c>
      <c r="C88" s="88">
        <f>(G62/C87)</f>
        <v>58623.75</v>
      </c>
      <c r="D88" s="88">
        <f>(G62/D87)</f>
        <v>54715.5</v>
      </c>
      <c r="E88" s="88">
        <f>(G62/E87)</f>
        <v>51295.78125</v>
      </c>
      <c r="F88" s="23"/>
      <c r="G88" s="32"/>
    </row>
    <row r="89" spans="1:7" ht="15.6" customHeight="1" x14ac:dyDescent="0.25">
      <c r="A89" s="2"/>
      <c r="B89" s="19" t="s">
        <v>50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2022-05-30T19:16:30Z</cp:lastPrinted>
  <dcterms:created xsi:type="dcterms:W3CDTF">2020-11-27T12:49:26Z</dcterms:created>
  <dcterms:modified xsi:type="dcterms:W3CDTF">2022-07-26T15:24:46Z</dcterms:modified>
</cp:coreProperties>
</file>