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0" yWindow="0" windowWidth="28800" windowHeight="18000"/>
  </bookViews>
  <sheets>
    <sheet name="Avena" sheetId="1" r:id="rId1"/>
  </sheets>
  <definedNames>
    <definedName name="_xlnm.Print_Area" localSheetId="0">Avena!$A$1:$G$87</definedName>
  </definedNames>
  <calcPr calcId="152511"/>
</workbook>
</file>

<file path=xl/calcChain.xml><?xml version="1.0" encoding="utf-8"?>
<calcChain xmlns="http://schemas.openxmlformats.org/spreadsheetml/2006/main">
  <c r="G12" i="1" l="1"/>
  <c r="G59" i="1" s="1"/>
  <c r="G38" i="1" l="1"/>
  <c r="G22" i="1" l="1"/>
  <c r="G21" i="1"/>
  <c r="G25" i="1" s="1"/>
  <c r="G52" i="1"/>
  <c r="G53" i="1"/>
  <c r="G36" i="1"/>
  <c r="G37" i="1"/>
  <c r="G35" i="1"/>
  <c r="C76" i="1" l="1"/>
  <c r="G46" i="1" l="1"/>
  <c r="G54" i="1" l="1"/>
  <c r="C79" i="1" s="1"/>
  <c r="C75" i="1"/>
  <c r="G47" i="1" l="1"/>
  <c r="G45" i="1"/>
  <c r="G34" i="1"/>
  <c r="G41" i="1" s="1"/>
  <c r="G48" i="1" l="1"/>
  <c r="G56" i="1" s="1"/>
  <c r="C78" i="1" l="1"/>
  <c r="G57" i="1"/>
  <c r="C77" i="1"/>
  <c r="G58" i="1" l="1"/>
  <c r="G60" i="1" s="1"/>
  <c r="C80" i="1"/>
  <c r="E86" i="1" l="1"/>
  <c r="C86" i="1"/>
  <c r="D86" i="1"/>
  <c r="C81" i="1"/>
  <c r="D78" i="1" l="1"/>
  <c r="D79" i="1"/>
  <c r="D75" i="1"/>
  <c r="D77" i="1"/>
  <c r="D80" i="1"/>
  <c r="D81" i="1" l="1"/>
</calcChain>
</file>

<file path=xl/sharedStrings.xml><?xml version="1.0" encoding="utf-8"?>
<sst xmlns="http://schemas.openxmlformats.org/spreadsheetml/2006/main" count="147" uniqueCount="90">
  <si>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</si>
  <si>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</si>
  <si>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</si>
  <si>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</si>
  <si>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</si>
  <si>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</si>
  <si>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</si>
  <si>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</si>
  <si>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</si>
  <si>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</si>
  <si>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</si>
  <si>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</si>
  <si>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</si>
  <si>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</si>
  <si>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</si>
  <si>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</si>
  <si>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</si>
  <si>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</si>
  <si>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</si>
  <si>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</si>
  <si>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</si>
  <si>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</si>
  <si>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</si>
  <si>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</si>
  <si>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</si>
  <si>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</si>
  <si>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</si>
  <si>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</si>
  <si>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</si>
  <si>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</si>
  <si>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</si>
  <si>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</si>
  <si>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</si>
  <si>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</si>
  <si>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</si>
  <si>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</si>
  <si>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</si>
  <si>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</si>
  <si>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</si>
  <si>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</si>
  <si>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</si>
  <si>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</si>
  <si>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</si>
  <si>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</si>
  <si>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</si>
  <si>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</si>
  <si>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</si>
  <si>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</si>
  <si>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</si>
  <si>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</si>
  <si>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</si>
  <si>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</si>
  <si>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</si>
  <si>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</si>
  <si>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</si>
  <si>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</si>
  <si>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</si>
  <si>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</si>
  <si>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Doñihue</t>
  </si>
  <si>
    <t>FECHA DE VENTA</t>
  </si>
  <si>
    <t>ha</t>
  </si>
  <si>
    <t>COSTOS DIRECTOS DE PRODUCCIÓN REBAÑO 15 ANIMALES</t>
  </si>
  <si>
    <t>N/A</t>
  </si>
  <si>
    <t>Septiembre</t>
  </si>
  <si>
    <t xml:space="preserve"> </t>
  </si>
  <si>
    <t>Mayo</t>
  </si>
  <si>
    <t>ESCENARIOS COSTO UNITARIO  ($/kg)</t>
  </si>
  <si>
    <t>Avena forrajera</t>
  </si>
  <si>
    <t>arado cincel</t>
  </si>
  <si>
    <t xml:space="preserve">rastraje </t>
  </si>
  <si>
    <t>Siembra</t>
  </si>
  <si>
    <t xml:space="preserve">abono </t>
  </si>
  <si>
    <t>SuperFosfato triple</t>
  </si>
  <si>
    <t>Sulfato de Potasio</t>
  </si>
  <si>
    <t>Urea</t>
  </si>
  <si>
    <t>Cosecha</t>
  </si>
  <si>
    <t>lluvia excesiva-Sequia</t>
  </si>
  <si>
    <t>RENDIMIENTO ( fardos /ha)</t>
  </si>
  <si>
    <t xml:space="preserve">PRECIO ESPERADO ($/fardo) </t>
  </si>
  <si>
    <t>Enfardarura (corte y enfardado)</t>
  </si>
  <si>
    <t>Urano/Nahuel</t>
  </si>
  <si>
    <t>$/UNIDAD</t>
  </si>
  <si>
    <t>Costo unitario ( $/UNIDAD)</t>
  </si>
  <si>
    <t>Rendimiento (UNID/HA)</t>
  </si>
  <si>
    <t>7. Produccion enfocada para satisfacer demanda alimento de ganado.</t>
  </si>
  <si>
    <t>8. El consumo de alimento esta considerado por el 3% del peso vivo (500 kilos)</t>
  </si>
  <si>
    <t>AUTOCONSUMO ANIMAL</t>
  </si>
  <si>
    <t xml:space="preserve">Septiembre 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</si>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</sst>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8" formatCode="_-* #,##0_-;\-* #,##0_-;_-* &quot;-&quot;??_-;_-@_-"/>
    <numFmt numFmtId="169" formatCode="&quot;$&quot;#,##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sz val="9"/>
      <name val="Calibri"/>
      <family val="2"/>
    </font>
    <font>
      <b/>
      <i/>
      <sz val="9"/>
      <color indexed="9"/>
      <name val="Calibri"/>
      <family val="2"/>
    </font>
    <font>
      <b/>
      <sz val="10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7" fontId="18" fillId="0" borderId="15" applyFont="0" applyFill="0" applyBorder="0" applyAlignment="0" applyProtection="0"/>
  </cellStyleXfs>
  <cellXfs count="129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0" fontId="11" fillId="2" borderId="6" xfId="0" applyNumberFormat="1" applyFont="1" applyFill="1" applyBorder="1" applyAlignment="1">
      <alignment vertical="center"/>
    </xf>
    <xf numFmtId="166" fontId="11" fillId="2" borderId="6" xfId="0" applyNumberFormat="1" applyFont="1" applyFill="1" applyBorder="1" applyAlignment="1">
      <alignment vertical="center"/>
    </xf>
    <xf numFmtId="0" fontId="8" fillId="7" borderId="15" xfId="0" applyFont="1" applyFill="1" applyBorder="1" applyAlignment="1">
      <alignment vertical="center"/>
    </xf>
    <xf numFmtId="165" fontId="1" fillId="2" borderId="15" xfId="0" applyNumberFormat="1" applyFont="1" applyFill="1" applyBorder="1" applyAlignment="1">
      <alignment vertical="center"/>
    </xf>
    <xf numFmtId="165" fontId="15" fillId="2" borderId="15" xfId="0" applyNumberFormat="1" applyFont="1" applyFill="1" applyBorder="1" applyAlignment="1">
      <alignment vertical="center"/>
    </xf>
    <xf numFmtId="49" fontId="0" fillId="2" borderId="15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49" fontId="11" fillId="2" borderId="20" xfId="0" applyNumberFormat="1" applyFont="1" applyFill="1" applyBorder="1" applyAlignment="1">
      <alignment vertical="center"/>
    </xf>
    <xf numFmtId="49" fontId="11" fillId="8" borderId="22" xfId="0" applyNumberFormat="1" applyFont="1" applyFill="1" applyBorder="1" applyAlignment="1">
      <alignment vertical="center"/>
    </xf>
    <xf numFmtId="166" fontId="11" fillId="8" borderId="23" xfId="0" applyNumberFormat="1" applyFont="1" applyFill="1" applyBorder="1" applyAlignment="1">
      <alignment vertical="center"/>
    </xf>
    <xf numFmtId="9" fontId="11" fillId="8" borderId="24" xfId="0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49" fontId="13" fillId="2" borderId="15" xfId="0" applyNumberFormat="1" applyFont="1" applyFill="1" applyBorder="1" applyAlignment="1">
      <alignment vertical="center"/>
    </xf>
    <xf numFmtId="0" fontId="11" fillId="7" borderId="15" xfId="0" applyFont="1" applyFill="1" applyBorder="1" applyAlignment="1">
      <alignment vertical="center"/>
    </xf>
    <xf numFmtId="49" fontId="11" fillId="8" borderId="28" xfId="0" applyNumberFormat="1" applyFont="1" applyFill="1" applyBorder="1" applyAlignment="1">
      <alignment vertical="center"/>
    </xf>
    <xf numFmtId="0" fontId="11" fillId="8" borderId="29" xfId="0" applyNumberFormat="1" applyFont="1" applyFill="1" applyBorder="1" applyAlignment="1">
      <alignment vertical="center"/>
    </xf>
    <xf numFmtId="0" fontId="19" fillId="0" borderId="30" xfId="1" applyNumberFormat="1" applyFont="1" applyFill="1" applyBorder="1" applyAlignment="1">
      <alignment vertical="center" wrapText="1"/>
    </xf>
    <xf numFmtId="0" fontId="19" fillId="0" borderId="15" xfId="1" applyNumberFormat="1" applyFont="1" applyFill="1" applyBorder="1" applyAlignment="1" applyProtection="1">
      <alignment vertical="center" wrapText="1"/>
      <protection locked="0"/>
    </xf>
    <xf numFmtId="0" fontId="19" fillId="0" borderId="15" xfId="1" applyNumberFormat="1" applyFont="1" applyFill="1" applyBorder="1" applyAlignment="1">
      <alignment vertical="center" wrapText="1"/>
    </xf>
    <xf numFmtId="49" fontId="1" fillId="5" borderId="33" xfId="0" applyNumberFormat="1" applyFont="1" applyFill="1" applyBorder="1" applyAlignment="1">
      <alignment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horizontal="center" vertical="center"/>
    </xf>
    <xf numFmtId="49" fontId="1" fillId="3" borderId="30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vertical="center"/>
    </xf>
    <xf numFmtId="49" fontId="3" fillId="3" borderId="30" xfId="0" applyNumberFormat="1" applyFont="1" applyFill="1" applyBorder="1" applyAlignment="1">
      <alignment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vertical="center"/>
    </xf>
    <xf numFmtId="49" fontId="6" fillId="3" borderId="30" xfId="0" applyNumberFormat="1" applyFont="1" applyFill="1" applyBorder="1" applyAlignment="1">
      <alignment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vertical="center"/>
    </xf>
    <xf numFmtId="49" fontId="7" fillId="3" borderId="30" xfId="0" applyNumberFormat="1" applyFont="1" applyFill="1" applyBorder="1" applyAlignment="1">
      <alignment vertical="center"/>
    </xf>
    <xf numFmtId="0" fontId="7" fillId="3" borderId="3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19" fillId="0" borderId="30" xfId="1" applyNumberFormat="1" applyFont="1" applyFill="1" applyBorder="1" applyAlignment="1">
      <alignment horizontal="center" vertical="center"/>
    </xf>
    <xf numFmtId="3" fontId="17" fillId="0" borderId="30" xfId="0" applyNumberFormat="1" applyFont="1" applyFill="1" applyBorder="1" applyAlignment="1" applyProtection="1">
      <alignment horizontal="right" vertical="center"/>
      <protection locked="0"/>
    </xf>
    <xf numFmtId="3" fontId="17" fillId="0" borderId="30" xfId="1" applyNumberFormat="1" applyFont="1" applyFill="1" applyBorder="1" applyAlignment="1" applyProtection="1">
      <alignment horizontal="right" vertical="center" wrapText="1"/>
      <protection locked="0"/>
    </xf>
    <xf numFmtId="0" fontId="17" fillId="0" borderId="30" xfId="0" applyFont="1" applyFill="1" applyBorder="1" applyAlignment="1">
      <alignment horizontal="center" vertical="center" wrapText="1"/>
    </xf>
    <xf numFmtId="0" fontId="0" fillId="0" borderId="15" xfId="0" applyNumberFormat="1" applyFont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3" fontId="2" fillId="2" borderId="37" xfId="0" applyNumberFormat="1" applyFont="1" applyFill="1" applyBorder="1" applyAlignment="1">
      <alignment vertical="center"/>
    </xf>
    <xf numFmtId="168" fontId="19" fillId="0" borderId="30" xfId="1" applyNumberFormat="1" applyFont="1" applyFill="1" applyBorder="1" applyAlignment="1">
      <alignment horizontal="center" vertical="center"/>
    </xf>
    <xf numFmtId="0" fontId="19" fillId="0" borderId="30" xfId="1" applyNumberFormat="1" applyFont="1" applyFill="1" applyBorder="1" applyAlignment="1">
      <alignment vertical="center"/>
    </xf>
    <xf numFmtId="0" fontId="2" fillId="2" borderId="37" xfId="0" applyFont="1" applyFill="1" applyBorder="1" applyAlignment="1">
      <alignment horizontal="center" vertical="center"/>
    </xf>
    <xf numFmtId="3" fontId="17" fillId="0" borderId="30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vertical="center"/>
    </xf>
    <xf numFmtId="3" fontId="2" fillId="2" borderId="38" xfId="0" applyNumberFormat="1" applyFont="1" applyFill="1" applyBorder="1" applyAlignment="1">
      <alignment vertical="center"/>
    </xf>
    <xf numFmtId="0" fontId="13" fillId="7" borderId="15" xfId="0" applyFont="1" applyFill="1" applyBorder="1" applyAlignment="1">
      <alignment vertical="center"/>
    </xf>
    <xf numFmtId="9" fontId="13" fillId="2" borderId="21" xfId="0" applyNumberFormat="1" applyFont="1" applyFill="1" applyBorder="1" applyAlignment="1">
      <alignment vertical="center"/>
    </xf>
    <xf numFmtId="3" fontId="19" fillId="0" borderId="30" xfId="1" applyNumberFormat="1" applyFont="1" applyFill="1" applyBorder="1" applyAlignment="1" applyProtection="1">
      <alignment horizontal="right" vertical="center"/>
      <protection locked="0"/>
    </xf>
    <xf numFmtId="0" fontId="7" fillId="3" borderId="30" xfId="0" applyFont="1" applyFill="1" applyBorder="1" applyAlignment="1">
      <alignment horizontal="right" vertical="center"/>
    </xf>
    <xf numFmtId="3" fontId="7" fillId="3" borderId="30" xfId="0" applyNumberFormat="1" applyFont="1" applyFill="1" applyBorder="1" applyAlignment="1">
      <alignment horizontal="right" vertical="center"/>
    </xf>
    <xf numFmtId="3" fontId="17" fillId="0" borderId="30" xfId="1" applyNumberFormat="1" applyFont="1" applyFill="1" applyBorder="1" applyAlignment="1" applyProtection="1">
      <alignment horizontal="right" vertical="center"/>
      <protection locked="0"/>
    </xf>
    <xf numFmtId="49" fontId="11" fillId="8" borderId="16" xfId="0" applyNumberFormat="1" applyFont="1" applyFill="1" applyBorder="1" applyAlignment="1">
      <alignment horizontal="center" vertical="center"/>
    </xf>
    <xf numFmtId="49" fontId="13" fillId="8" borderId="19" xfId="0" applyNumberFormat="1" applyFont="1" applyFill="1" applyBorder="1" applyAlignment="1">
      <alignment horizontal="center" vertical="center"/>
    </xf>
    <xf numFmtId="49" fontId="11" fillId="8" borderId="18" xfId="0" applyNumberFormat="1" applyFont="1" applyFill="1" applyBorder="1" applyAlignment="1">
      <alignment horizontal="center" vertical="center"/>
    </xf>
    <xf numFmtId="0" fontId="8" fillId="9" borderId="25" xfId="0" applyFont="1" applyFill="1" applyBorder="1" applyAlignment="1">
      <alignment vertical="center"/>
    </xf>
    <xf numFmtId="49" fontId="16" fillId="9" borderId="26" xfId="0" applyNumberFormat="1" applyFont="1" applyFill="1" applyBorder="1" applyAlignment="1">
      <alignment vertical="center"/>
    </xf>
    <xf numFmtId="0" fontId="8" fillId="9" borderId="26" xfId="0" applyFont="1" applyFill="1" applyBorder="1" applyAlignment="1">
      <alignment vertical="center"/>
    </xf>
    <xf numFmtId="0" fontId="8" fillId="9" borderId="27" xfId="0" applyFont="1" applyFill="1" applyBorder="1" applyAlignment="1">
      <alignment vertical="center"/>
    </xf>
    <xf numFmtId="0" fontId="18" fillId="0" borderId="0" xfId="0" applyNumberFormat="1" applyFont="1" applyAlignment="1">
      <alignment vertical="center"/>
    </xf>
    <xf numFmtId="169" fontId="0" fillId="0" borderId="0" xfId="0" applyNumberFormat="1" applyFont="1" applyAlignment="1">
      <alignment vertical="center"/>
    </xf>
    <xf numFmtId="49" fontId="4" fillId="0" borderId="6" xfId="0" applyNumberFormat="1" applyFont="1" applyFill="1" applyBorder="1" applyAlignment="1">
      <alignment horizontal="right" vertical="center"/>
    </xf>
    <xf numFmtId="164" fontId="4" fillId="0" borderId="6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 wrapText="1"/>
    </xf>
    <xf numFmtId="49" fontId="4" fillId="0" borderId="6" xfId="0" applyNumberFormat="1" applyFont="1" applyFill="1" applyBorder="1" applyAlignment="1">
      <alignment horizontal="right" vertical="center" wrapText="1"/>
    </xf>
    <xf numFmtId="49" fontId="11" fillId="2" borderId="15" xfId="0" applyNumberFormat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165" fontId="21" fillId="5" borderId="30" xfId="0" applyNumberFormat="1" applyFont="1" applyFill="1" applyBorder="1" applyAlignment="1">
      <alignment vertical="center"/>
    </xf>
    <xf numFmtId="165" fontId="21" fillId="3" borderId="30" xfId="0" applyNumberFormat="1" applyFont="1" applyFill="1" applyBorder="1" applyAlignment="1">
      <alignment vertical="center"/>
    </xf>
    <xf numFmtId="165" fontId="21" fillId="6" borderId="30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49" fontId="1" fillId="3" borderId="31" xfId="0" applyNumberFormat="1" applyFont="1" applyFill="1" applyBorder="1" applyAlignment="1">
      <alignment horizontal="left" vertical="center"/>
    </xf>
    <xf numFmtId="49" fontId="1" fillId="3" borderId="39" xfId="0" applyNumberFormat="1" applyFont="1" applyFill="1" applyBorder="1" applyAlignment="1">
      <alignment horizontal="left" vertical="center"/>
    </xf>
    <xf numFmtId="49" fontId="1" fillId="3" borderId="32" xfId="0" applyNumberFormat="1" applyFont="1" applyFill="1" applyBorder="1" applyAlignment="1">
      <alignment horizontal="left" vertical="center"/>
    </xf>
    <xf numFmtId="49" fontId="1" fillId="5" borderId="31" xfId="0" applyNumberFormat="1" applyFont="1" applyFill="1" applyBorder="1" applyAlignment="1">
      <alignment horizontal="left" vertical="center"/>
    </xf>
    <xf numFmtId="49" fontId="1" fillId="5" borderId="39" xfId="0" applyNumberFormat="1" applyFont="1" applyFill="1" applyBorder="1" applyAlignment="1">
      <alignment horizontal="left" vertical="center"/>
    </xf>
    <xf numFmtId="49" fontId="1" fillId="5" borderId="32" xfId="0" applyNumberFormat="1" applyFont="1" applyFill="1" applyBorder="1" applyAlignment="1">
      <alignment horizontal="left" vertical="center"/>
    </xf>
    <xf numFmtId="49" fontId="16" fillId="9" borderId="40" xfId="0" applyNumberFormat="1" applyFont="1" applyFill="1" applyBorder="1" applyAlignment="1">
      <alignment horizontal="center" vertical="center"/>
    </xf>
    <xf numFmtId="49" fontId="16" fillId="9" borderId="41" xfId="0" applyNumberFormat="1" applyFont="1" applyFill="1" applyBorder="1" applyAlignment="1">
      <alignment horizontal="center" vertical="center"/>
    </xf>
    <xf numFmtId="49" fontId="16" fillId="9" borderId="42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20" fillId="3" borderId="43" xfId="0" applyNumberFormat="1" applyFont="1" applyFill="1" applyBorder="1" applyAlignment="1">
      <alignment horizontal="center" vertical="center" wrapText="1"/>
    </xf>
    <xf numFmtId="49" fontId="20" fillId="3" borderId="44" xfId="0" applyNumberFormat="1" applyFont="1" applyFill="1" applyBorder="1" applyAlignment="1">
      <alignment horizontal="center" vertical="center" wrapText="1"/>
    </xf>
    <xf numFmtId="49" fontId="20" fillId="3" borderId="45" xfId="0" applyNumberFormat="1" applyFont="1" applyFill="1" applyBorder="1" applyAlignment="1">
      <alignment horizontal="center" vertical="center" wrapText="1"/>
    </xf>
  </cellXfs>
  <cellStyles count="2">
    <cellStyle name="Millares 8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294216</xdr:colOff>
      <xdr:row>0</xdr:row>
      <xdr:rowOff>110067</xdr:rowOff>
    </xdr:from>
    <xdr:to>
      <xdr:col>7</xdr:col>
      <xdr:colOff>16009</xdr:colOff>
      <xdr:row>7</xdr:row>
      <xdr:rowOff>105599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216" y="110067"/>
          <a:ext cx="6157171" cy="1340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30" zoomScaleNormal="130" workbookViewId="0">
      <selection activeCell="C15" sqref="C15"/>
    </sheetView>
  </sheetViews>
  <sheetFormatPr baseColWidth="10" defaultColWidth="10.85546875" defaultRowHeight="11.25" customHeight="1" x14ac:dyDescent="0.25"/>
  <cols>
    <col min="1" max="1" width="4.42578125" style="49" customWidth="1"/>
    <col min="2" max="2" width="26.85546875" style="49" customWidth="1"/>
    <col min="3" max="3" width="12.28515625" style="49" customWidth="1"/>
    <col min="4" max="4" width="8.42578125" style="49" customWidth="1"/>
    <col min="5" max="5" width="13.140625" style="49" customWidth="1"/>
    <col min="6" max="6" width="13" style="49" customWidth="1"/>
    <col min="7" max="7" width="18.42578125" style="49" customWidth="1"/>
    <col min="8" max="255" width="10.85546875" style="49" customWidth="1"/>
    <col min="256" max="16384" width="10.85546875" style="50"/>
  </cols>
  <sheetData>
    <row r="1" spans="1:9" ht="15" customHeight="1" x14ac:dyDescent="0.25">
      <c r="A1" s="48"/>
      <c r="B1" s="48"/>
      <c r="C1" s="48"/>
      <c r="D1" s="48"/>
      <c r="E1" s="48"/>
      <c r="F1" s="48"/>
      <c r="G1" s="48"/>
    </row>
    <row r="2" spans="1:9" ht="15" customHeight="1" x14ac:dyDescent="0.25">
      <c r="A2" s="48"/>
      <c r="B2" s="48"/>
      <c r="C2" s="48"/>
      <c r="D2" s="48"/>
      <c r="E2" s="48"/>
      <c r="F2" s="48"/>
      <c r="G2" s="48"/>
    </row>
    <row r="3" spans="1:9" ht="15" customHeight="1" x14ac:dyDescent="0.25">
      <c r="A3" s="48"/>
      <c r="B3" s="48"/>
      <c r="C3" s="48"/>
      <c r="D3" s="48"/>
      <c r="E3" s="48"/>
      <c r="F3" s="48"/>
      <c r="G3" s="48"/>
    </row>
    <row r="4" spans="1:9" ht="15" customHeight="1" x14ac:dyDescent="0.25">
      <c r="A4" s="48"/>
      <c r="B4" s="48"/>
      <c r="C4" s="48"/>
      <c r="D4" s="48"/>
      <c r="E4" s="48"/>
      <c r="F4" s="48"/>
      <c r="G4" s="48"/>
    </row>
    <row r="5" spans="1:9" ht="15" customHeight="1" x14ac:dyDescent="0.25">
      <c r="A5" s="48"/>
      <c r="B5" s="48"/>
      <c r="C5" s="48"/>
      <c r="D5" s="48"/>
      <c r="E5" s="48"/>
      <c r="F5" s="48"/>
      <c r="G5" s="48"/>
    </row>
    <row r="6" spans="1:9" ht="15" customHeight="1" x14ac:dyDescent="0.25">
      <c r="A6" s="48"/>
      <c r="B6" s="48"/>
      <c r="C6" s="48"/>
      <c r="D6" s="48"/>
      <c r="E6" s="48"/>
      <c r="F6" s="48"/>
      <c r="G6" s="48"/>
    </row>
    <row r="7" spans="1:9" ht="15" customHeight="1" x14ac:dyDescent="0.25">
      <c r="A7" s="48"/>
      <c r="B7" s="48"/>
      <c r="C7" s="48"/>
      <c r="D7" s="48"/>
      <c r="E7" s="48"/>
      <c r="F7" s="48"/>
      <c r="G7" s="48"/>
    </row>
    <row r="8" spans="1:9" ht="15" customHeight="1" x14ac:dyDescent="0.25">
      <c r="A8" s="48"/>
      <c r="B8" s="51"/>
      <c r="C8" s="52"/>
      <c r="D8" s="48"/>
      <c r="E8" s="52"/>
      <c r="F8" s="52"/>
      <c r="G8" s="52"/>
    </row>
    <row r="9" spans="1:9" ht="12" customHeight="1" x14ac:dyDescent="0.25">
      <c r="A9" s="53"/>
      <c r="B9" s="1" t="s">
        <v>0</v>
      </c>
      <c r="C9" s="54" t="s">
        <v>67</v>
      </c>
      <c r="D9" s="55"/>
      <c r="E9" s="113" t="s">
        <v>77</v>
      </c>
      <c r="F9" s="114"/>
      <c r="G9" s="56">
        <v>450</v>
      </c>
      <c r="I9" s="49" t="s">
        <v>64</v>
      </c>
    </row>
    <row r="10" spans="1:9" ht="15" x14ac:dyDescent="0.25">
      <c r="A10" s="53"/>
      <c r="B10" s="2" t="s">
        <v>1</v>
      </c>
      <c r="C10" s="59" t="s">
        <v>80</v>
      </c>
      <c r="D10" s="57"/>
      <c r="E10" s="111" t="s">
        <v>2</v>
      </c>
      <c r="F10" s="112"/>
      <c r="G10" s="102" t="s">
        <v>87</v>
      </c>
    </row>
    <row r="11" spans="1:9" ht="18" customHeight="1" x14ac:dyDescent="0.25">
      <c r="A11" s="53"/>
      <c r="B11" s="2" t="s">
        <v>3</v>
      </c>
      <c r="C11" s="58" t="s">
        <v>4</v>
      </c>
      <c r="D11" s="57"/>
      <c r="E11" s="111" t="s">
        <v>78</v>
      </c>
      <c r="F11" s="112"/>
      <c r="G11" s="103">
        <v>4200</v>
      </c>
    </row>
    <row r="12" spans="1:9" ht="11.25" customHeight="1" x14ac:dyDescent="0.25">
      <c r="A12" s="53"/>
      <c r="B12" s="2" t="s">
        <v>5</v>
      </c>
      <c r="C12" s="59" t="s">
        <v>6</v>
      </c>
      <c r="D12" s="57"/>
      <c r="E12" s="60" t="s">
        <v>7</v>
      </c>
      <c r="F12" s="61"/>
      <c r="G12" s="104">
        <f>+G11*G9</f>
        <v>1890000</v>
      </c>
      <c r="H12" s="49" t="s">
        <v>64</v>
      </c>
    </row>
    <row r="13" spans="1:9" ht="11.25" customHeight="1" x14ac:dyDescent="0.25">
      <c r="A13" s="53"/>
      <c r="B13" s="2" t="s">
        <v>8</v>
      </c>
      <c r="C13" s="58" t="s">
        <v>58</v>
      </c>
      <c r="D13" s="57"/>
      <c r="E13" s="111" t="s">
        <v>9</v>
      </c>
      <c r="F13" s="112"/>
      <c r="G13" s="102" t="s">
        <v>86</v>
      </c>
    </row>
    <row r="14" spans="1:9" ht="13.5" customHeight="1" x14ac:dyDescent="0.25">
      <c r="A14" s="53"/>
      <c r="B14" s="2" t="s">
        <v>10</v>
      </c>
      <c r="C14" s="58" t="s">
        <v>89</v>
      </c>
      <c r="D14" s="57"/>
      <c r="E14" s="111" t="s">
        <v>59</v>
      </c>
      <c r="F14" s="112"/>
      <c r="G14" s="102" t="s">
        <v>87</v>
      </c>
    </row>
    <row r="15" spans="1:9" ht="15" x14ac:dyDescent="0.25">
      <c r="A15" s="53"/>
      <c r="B15" s="2" t="s">
        <v>11</v>
      </c>
      <c r="C15" s="62" t="s">
        <v>88</v>
      </c>
      <c r="D15" s="57"/>
      <c r="E15" s="124" t="s">
        <v>12</v>
      </c>
      <c r="F15" s="125"/>
      <c r="G15" s="105" t="s">
        <v>76</v>
      </c>
    </row>
    <row r="16" spans="1:9" ht="12" customHeight="1" x14ac:dyDescent="0.25">
      <c r="A16" s="48"/>
      <c r="B16" s="63"/>
      <c r="C16" s="64"/>
      <c r="D16" s="5"/>
      <c r="E16" s="65"/>
      <c r="F16" s="65"/>
      <c r="G16" s="66"/>
    </row>
    <row r="17" spans="1:11" ht="12" customHeight="1" x14ac:dyDescent="0.25">
      <c r="A17" s="67"/>
      <c r="B17" s="126" t="s">
        <v>61</v>
      </c>
      <c r="C17" s="127"/>
      <c r="D17" s="127"/>
      <c r="E17" s="127"/>
      <c r="F17" s="127"/>
      <c r="G17" s="128"/>
    </row>
    <row r="18" spans="1:11" ht="12" customHeight="1" x14ac:dyDescent="0.25">
      <c r="A18" s="48"/>
      <c r="B18" s="68"/>
      <c r="C18" s="69"/>
      <c r="D18" s="69"/>
      <c r="E18" s="69"/>
      <c r="F18" s="70"/>
      <c r="G18" s="70"/>
    </row>
    <row r="19" spans="1:11" ht="12" customHeight="1" x14ac:dyDescent="0.25">
      <c r="A19" s="53"/>
      <c r="B19" s="3" t="s">
        <v>13</v>
      </c>
      <c r="C19" s="4"/>
      <c r="D19" s="5"/>
      <c r="E19" s="5"/>
      <c r="F19" s="5"/>
      <c r="G19" s="5"/>
    </row>
    <row r="20" spans="1:11" ht="24" customHeight="1" x14ac:dyDescent="0.25">
      <c r="A20" s="67"/>
      <c r="B20" s="6" t="s">
        <v>14</v>
      </c>
      <c r="C20" s="6" t="s">
        <v>15</v>
      </c>
      <c r="D20" s="6" t="s">
        <v>16</v>
      </c>
      <c r="E20" s="6" t="s">
        <v>17</v>
      </c>
      <c r="F20" s="6" t="s">
        <v>18</v>
      </c>
      <c r="G20" s="6" t="s">
        <v>19</v>
      </c>
    </row>
    <row r="21" spans="1:11" ht="12.75" customHeight="1" x14ac:dyDescent="0.25">
      <c r="A21" s="77"/>
      <c r="B21" s="29" t="s">
        <v>70</v>
      </c>
      <c r="C21" s="81" t="s">
        <v>20</v>
      </c>
      <c r="D21" s="71">
        <v>2</v>
      </c>
      <c r="E21" s="81" t="s">
        <v>65</v>
      </c>
      <c r="F21" s="89">
        <v>20000</v>
      </c>
      <c r="G21" s="73">
        <f>+D21*F21</f>
        <v>40000</v>
      </c>
    </row>
    <row r="22" spans="1:11" ht="12.75" customHeight="1" x14ac:dyDescent="0.25">
      <c r="A22" s="77"/>
      <c r="B22" s="29" t="s">
        <v>75</v>
      </c>
      <c r="C22" s="81" t="s">
        <v>20</v>
      </c>
      <c r="D22" s="71">
        <v>2</v>
      </c>
      <c r="E22" s="81" t="s">
        <v>63</v>
      </c>
      <c r="F22" s="89">
        <v>20000</v>
      </c>
      <c r="G22" s="73">
        <f>+D22*F22</f>
        <v>40000</v>
      </c>
    </row>
    <row r="23" spans="1:11" ht="12.75" customHeight="1" x14ac:dyDescent="0.25">
      <c r="A23" s="77"/>
      <c r="B23" s="29" t="s">
        <v>64</v>
      </c>
      <c r="C23" s="81" t="s">
        <v>64</v>
      </c>
      <c r="D23" s="71" t="s">
        <v>64</v>
      </c>
      <c r="E23" s="81" t="s">
        <v>64</v>
      </c>
      <c r="F23" s="89" t="s">
        <v>64</v>
      </c>
      <c r="G23" s="73" t="s">
        <v>64</v>
      </c>
    </row>
    <row r="24" spans="1:11" ht="12.75" customHeight="1" x14ac:dyDescent="0.25">
      <c r="A24" s="77"/>
      <c r="B24" s="29" t="s">
        <v>64</v>
      </c>
      <c r="C24" s="81" t="s">
        <v>64</v>
      </c>
      <c r="D24" s="71" t="s">
        <v>64</v>
      </c>
      <c r="E24" s="81" t="s">
        <v>64</v>
      </c>
      <c r="F24" s="89" t="s">
        <v>64</v>
      </c>
      <c r="G24" s="73" t="s">
        <v>64</v>
      </c>
    </row>
    <row r="25" spans="1:11" ht="12.75" customHeight="1" x14ac:dyDescent="0.25">
      <c r="A25" s="67"/>
      <c r="B25" s="7" t="s">
        <v>21</v>
      </c>
      <c r="C25" s="8"/>
      <c r="D25" s="8"/>
      <c r="E25" s="8"/>
      <c r="F25" s="9"/>
      <c r="G25" s="91">
        <f>SUM(G21:G24)</f>
        <v>80000</v>
      </c>
      <c r="J25" s="30"/>
      <c r="K25" s="75"/>
    </row>
    <row r="26" spans="1:11" ht="12" customHeight="1" x14ac:dyDescent="0.25">
      <c r="A26" s="48"/>
      <c r="B26" s="68"/>
      <c r="C26" s="70"/>
      <c r="D26" s="70"/>
      <c r="E26" s="70"/>
      <c r="F26" s="76"/>
      <c r="G26" s="76"/>
      <c r="J26" s="31"/>
      <c r="K26" s="75"/>
    </row>
    <row r="27" spans="1:11" ht="12" customHeight="1" x14ac:dyDescent="0.25">
      <c r="A27" s="53"/>
      <c r="B27" s="32" t="s">
        <v>22</v>
      </c>
      <c r="C27" s="33"/>
      <c r="D27" s="34"/>
      <c r="E27" s="34"/>
      <c r="F27" s="35"/>
      <c r="G27" s="35"/>
      <c r="J27" s="31"/>
      <c r="K27" s="75"/>
    </row>
    <row r="28" spans="1:11" ht="24" customHeight="1" x14ac:dyDescent="0.25">
      <c r="A28" s="77"/>
      <c r="B28" s="36" t="s">
        <v>14</v>
      </c>
      <c r="C28" s="37" t="s">
        <v>15</v>
      </c>
      <c r="D28" s="37" t="s">
        <v>16</v>
      </c>
      <c r="E28" s="36" t="s">
        <v>17</v>
      </c>
      <c r="F28" s="37" t="s">
        <v>18</v>
      </c>
      <c r="G28" s="36" t="s">
        <v>19</v>
      </c>
      <c r="J28" s="31"/>
      <c r="K28" s="75"/>
    </row>
    <row r="29" spans="1:11" ht="12" customHeight="1" x14ac:dyDescent="0.25">
      <c r="A29" s="77"/>
      <c r="B29" s="38" t="s">
        <v>62</v>
      </c>
      <c r="C29" s="38" t="s">
        <v>57</v>
      </c>
      <c r="D29" s="38"/>
      <c r="E29" s="38"/>
      <c r="F29" s="39"/>
      <c r="G29" s="39"/>
      <c r="J29" s="31"/>
      <c r="K29" s="75"/>
    </row>
    <row r="30" spans="1:11" ht="12" customHeight="1" x14ac:dyDescent="0.25">
      <c r="A30" s="77"/>
      <c r="B30" s="40" t="s">
        <v>23</v>
      </c>
      <c r="C30" s="41"/>
      <c r="D30" s="41"/>
      <c r="E30" s="41"/>
      <c r="F30" s="42"/>
      <c r="G30" s="42"/>
      <c r="J30" s="31"/>
      <c r="K30" s="75"/>
    </row>
    <row r="31" spans="1:11" ht="12" customHeight="1" x14ac:dyDescent="0.25">
      <c r="A31" s="48"/>
      <c r="B31" s="78"/>
      <c r="C31" s="79"/>
      <c r="D31" s="79"/>
      <c r="E31" s="79"/>
      <c r="F31" s="80"/>
      <c r="G31" s="80"/>
      <c r="J31" s="31"/>
      <c r="K31" s="75"/>
    </row>
    <row r="32" spans="1:11" ht="12" customHeight="1" x14ac:dyDescent="0.25">
      <c r="A32" s="53"/>
      <c r="B32" s="32" t="s">
        <v>24</v>
      </c>
      <c r="C32" s="33"/>
      <c r="D32" s="34"/>
      <c r="E32" s="34"/>
      <c r="F32" s="35"/>
      <c r="G32" s="35"/>
      <c r="J32" s="31"/>
      <c r="K32" s="75"/>
    </row>
    <row r="33" spans="1:11" ht="24" customHeight="1" x14ac:dyDescent="0.25">
      <c r="A33" s="77"/>
      <c r="B33" s="36" t="s">
        <v>14</v>
      </c>
      <c r="C33" s="36" t="s">
        <v>15</v>
      </c>
      <c r="D33" s="36" t="s">
        <v>16</v>
      </c>
      <c r="E33" s="36" t="s">
        <v>17</v>
      </c>
      <c r="F33" s="37" t="s">
        <v>18</v>
      </c>
      <c r="G33" s="36" t="s">
        <v>19</v>
      </c>
      <c r="J33" s="31"/>
      <c r="K33" s="75"/>
    </row>
    <row r="34" spans="1:11" ht="12.75" customHeight="1" x14ac:dyDescent="0.25">
      <c r="A34" s="77"/>
      <c r="B34" s="29" t="s">
        <v>68</v>
      </c>
      <c r="C34" s="74" t="s">
        <v>60</v>
      </c>
      <c r="D34" s="71">
        <v>1</v>
      </c>
      <c r="E34" s="74" t="s">
        <v>64</v>
      </c>
      <c r="F34" s="72">
        <v>60000</v>
      </c>
      <c r="G34" s="73">
        <f t="shared" ref="G34:G35" si="0">(D34*F34)</f>
        <v>60000</v>
      </c>
      <c r="J34" s="75"/>
      <c r="K34" s="75"/>
    </row>
    <row r="35" spans="1:11" ht="12.75" customHeight="1" x14ac:dyDescent="0.25">
      <c r="A35" s="77"/>
      <c r="B35" s="29" t="s">
        <v>69</v>
      </c>
      <c r="C35" s="74" t="s">
        <v>60</v>
      </c>
      <c r="D35" s="71">
        <v>2</v>
      </c>
      <c r="E35" s="74" t="s">
        <v>64</v>
      </c>
      <c r="F35" s="72">
        <v>30000</v>
      </c>
      <c r="G35" s="73">
        <f t="shared" si="0"/>
        <v>60000</v>
      </c>
      <c r="J35" s="75"/>
      <c r="K35" s="75"/>
    </row>
    <row r="36" spans="1:11" ht="12.75" customHeight="1" x14ac:dyDescent="0.25">
      <c r="A36" s="77"/>
      <c r="B36" s="29" t="s">
        <v>70</v>
      </c>
      <c r="C36" s="74" t="s">
        <v>60</v>
      </c>
      <c r="D36" s="71">
        <v>1</v>
      </c>
      <c r="E36" s="74"/>
      <c r="F36" s="72">
        <v>25000</v>
      </c>
      <c r="G36" s="73">
        <f t="shared" ref="G36:G38" si="1">(D36*F36)</f>
        <v>25000</v>
      </c>
      <c r="J36" s="75"/>
      <c r="K36" s="75"/>
    </row>
    <row r="37" spans="1:11" ht="12.75" customHeight="1" x14ac:dyDescent="0.25">
      <c r="A37" s="77"/>
      <c r="B37" s="29" t="s">
        <v>71</v>
      </c>
      <c r="C37" s="74" t="s">
        <v>60</v>
      </c>
      <c r="D37" s="71">
        <v>1</v>
      </c>
      <c r="E37" s="74"/>
      <c r="F37" s="72">
        <v>30000</v>
      </c>
      <c r="G37" s="73">
        <f t="shared" si="1"/>
        <v>30000</v>
      </c>
      <c r="J37" s="75"/>
      <c r="K37" s="75"/>
    </row>
    <row r="38" spans="1:11" ht="12.75" customHeight="1" x14ac:dyDescent="0.25">
      <c r="A38" s="77"/>
      <c r="B38" s="29" t="s">
        <v>79</v>
      </c>
      <c r="C38" s="74" t="s">
        <v>60</v>
      </c>
      <c r="D38" s="71">
        <v>1</v>
      </c>
      <c r="E38" s="74"/>
      <c r="F38" s="72">
        <v>450000</v>
      </c>
      <c r="G38" s="73">
        <f t="shared" si="1"/>
        <v>450000</v>
      </c>
      <c r="J38" s="75"/>
      <c r="K38" s="75"/>
    </row>
    <row r="39" spans="1:11" ht="12.75" customHeight="1" x14ac:dyDescent="0.25">
      <c r="A39" s="77"/>
      <c r="B39" s="29"/>
      <c r="C39" s="74"/>
      <c r="D39" s="71"/>
      <c r="E39" s="74"/>
      <c r="F39" s="72"/>
      <c r="G39" s="73"/>
      <c r="J39" s="75"/>
      <c r="K39" s="75"/>
    </row>
    <row r="40" spans="1:11" ht="12.75" customHeight="1" x14ac:dyDescent="0.25">
      <c r="A40" s="77"/>
      <c r="B40" s="29"/>
      <c r="C40" s="74"/>
      <c r="D40" s="71"/>
      <c r="E40" s="74"/>
      <c r="F40" s="72"/>
      <c r="G40" s="73"/>
      <c r="J40" s="75"/>
      <c r="K40" s="75"/>
    </row>
    <row r="41" spans="1:11" ht="12.75" customHeight="1" x14ac:dyDescent="0.25">
      <c r="A41" s="77"/>
      <c r="B41" s="43" t="s">
        <v>25</v>
      </c>
      <c r="C41" s="44"/>
      <c r="D41" s="44"/>
      <c r="E41" s="44"/>
      <c r="F41" s="45"/>
      <c r="G41" s="91">
        <f>SUM(G34:G38)</f>
        <v>625000</v>
      </c>
      <c r="J41" s="75"/>
      <c r="K41" s="75"/>
    </row>
    <row r="42" spans="1:11" ht="12" customHeight="1" x14ac:dyDescent="0.25">
      <c r="A42" s="48"/>
      <c r="B42" s="78"/>
      <c r="C42" s="79"/>
      <c r="D42" s="79"/>
      <c r="E42" s="79"/>
      <c r="F42" s="80"/>
      <c r="G42" s="80"/>
    </row>
    <row r="43" spans="1:11" ht="12" customHeight="1" x14ac:dyDescent="0.25">
      <c r="A43" s="53"/>
      <c r="B43" s="32" t="s">
        <v>26</v>
      </c>
      <c r="C43" s="33"/>
      <c r="D43" s="34"/>
      <c r="E43" s="34"/>
      <c r="F43" s="35"/>
      <c r="G43" s="35"/>
    </row>
    <row r="44" spans="1:11" ht="24" customHeight="1" x14ac:dyDescent="0.25">
      <c r="A44" s="77"/>
      <c r="B44" s="37" t="s">
        <v>27</v>
      </c>
      <c r="C44" s="37" t="s">
        <v>28</v>
      </c>
      <c r="D44" s="37" t="s">
        <v>29</v>
      </c>
      <c r="E44" s="37" t="s">
        <v>17</v>
      </c>
      <c r="F44" s="37" t="s">
        <v>18</v>
      </c>
      <c r="G44" s="37" t="s">
        <v>19</v>
      </c>
      <c r="K44" s="75"/>
    </row>
    <row r="45" spans="1:11" ht="12.75" customHeight="1" x14ac:dyDescent="0.25">
      <c r="A45" s="77"/>
      <c r="B45" s="29" t="s">
        <v>74</v>
      </c>
      <c r="C45" s="81" t="s">
        <v>30</v>
      </c>
      <c r="D45" s="71">
        <v>350</v>
      </c>
      <c r="E45" s="81" t="s">
        <v>64</v>
      </c>
      <c r="F45" s="89">
        <v>1500</v>
      </c>
      <c r="G45" s="73">
        <f>(D45*F45)</f>
        <v>525000</v>
      </c>
    </row>
    <row r="46" spans="1:11" ht="12.75" customHeight="1" x14ac:dyDescent="0.25">
      <c r="A46" s="77"/>
      <c r="B46" s="29" t="s">
        <v>72</v>
      </c>
      <c r="C46" s="81" t="s">
        <v>30</v>
      </c>
      <c r="D46" s="71">
        <v>100</v>
      </c>
      <c r="E46" s="81" t="s">
        <v>64</v>
      </c>
      <c r="F46" s="89">
        <v>1300</v>
      </c>
      <c r="G46" s="73">
        <f>F46*D46</f>
        <v>130000</v>
      </c>
    </row>
    <row r="47" spans="1:11" ht="12.75" customHeight="1" x14ac:dyDescent="0.25">
      <c r="A47" s="77"/>
      <c r="B47" s="82" t="s">
        <v>73</v>
      </c>
      <c r="C47" s="81" t="s">
        <v>30</v>
      </c>
      <c r="D47" s="71">
        <v>250</v>
      </c>
      <c r="E47" s="81" t="s">
        <v>64</v>
      </c>
      <c r="F47" s="89">
        <v>1668</v>
      </c>
      <c r="G47" s="73">
        <f>(D47*F47)</f>
        <v>417000</v>
      </c>
    </row>
    <row r="48" spans="1:11" ht="13.5" customHeight="1" x14ac:dyDescent="0.25">
      <c r="A48" s="77"/>
      <c r="B48" s="46" t="s">
        <v>31</v>
      </c>
      <c r="C48" s="47"/>
      <c r="D48" s="47"/>
      <c r="E48" s="47"/>
      <c r="F48" s="90"/>
      <c r="G48" s="91">
        <f>SUM(G45:G47)</f>
        <v>1072000</v>
      </c>
    </row>
    <row r="49" spans="1:9" ht="12" customHeight="1" x14ac:dyDescent="0.25">
      <c r="A49" s="48"/>
      <c r="B49" s="78"/>
      <c r="C49" s="79"/>
      <c r="D49" s="79"/>
      <c r="E49" s="83"/>
      <c r="F49" s="80"/>
      <c r="G49" s="80"/>
    </row>
    <row r="50" spans="1:9" ht="12" customHeight="1" x14ac:dyDescent="0.25">
      <c r="A50" s="53"/>
      <c r="B50" s="32" t="s">
        <v>32</v>
      </c>
      <c r="C50" s="33"/>
      <c r="D50" s="34"/>
      <c r="E50" s="34"/>
      <c r="F50" s="35"/>
      <c r="G50" s="35"/>
    </row>
    <row r="51" spans="1:9" ht="24" customHeight="1" x14ac:dyDescent="0.25">
      <c r="A51" s="77"/>
      <c r="B51" s="36" t="s">
        <v>33</v>
      </c>
      <c r="C51" s="37" t="s">
        <v>28</v>
      </c>
      <c r="D51" s="37" t="s">
        <v>29</v>
      </c>
      <c r="E51" s="36" t="s">
        <v>17</v>
      </c>
      <c r="F51" s="37" t="s">
        <v>18</v>
      </c>
      <c r="G51" s="36" t="s">
        <v>19</v>
      </c>
    </row>
    <row r="52" spans="1:9" ht="15" customHeight="1" x14ac:dyDescent="0.25">
      <c r="A52" s="77"/>
      <c r="B52" s="82" t="s">
        <v>64</v>
      </c>
      <c r="C52" s="74" t="s">
        <v>64</v>
      </c>
      <c r="D52" s="84">
        <v>0</v>
      </c>
      <c r="E52" s="81" t="s">
        <v>64</v>
      </c>
      <c r="F52" s="89">
        <v>0</v>
      </c>
      <c r="G52" s="92">
        <f>D52*F52</f>
        <v>0</v>
      </c>
    </row>
    <row r="53" spans="1:9" ht="15" customHeight="1" x14ac:dyDescent="0.25">
      <c r="A53" s="77"/>
      <c r="B53" s="82" t="s">
        <v>64</v>
      </c>
      <c r="C53" s="74" t="s">
        <v>64</v>
      </c>
      <c r="D53" s="84">
        <v>0</v>
      </c>
      <c r="E53" s="81" t="s">
        <v>64</v>
      </c>
      <c r="F53" s="89">
        <v>0</v>
      </c>
      <c r="G53" s="92">
        <f t="shared" ref="G53" si="2">D53*F53</f>
        <v>0</v>
      </c>
    </row>
    <row r="54" spans="1:9" ht="13.5" customHeight="1" x14ac:dyDescent="0.25">
      <c r="A54" s="77"/>
      <c r="B54" s="46" t="s">
        <v>34</v>
      </c>
      <c r="C54" s="47"/>
      <c r="D54" s="47"/>
      <c r="E54" s="47"/>
      <c r="F54" s="90"/>
      <c r="G54" s="91">
        <f>SUM(G52:G53)</f>
        <v>0</v>
      </c>
    </row>
    <row r="55" spans="1:9" ht="12" customHeight="1" x14ac:dyDescent="0.25">
      <c r="A55" s="48"/>
      <c r="B55" s="85"/>
      <c r="C55" s="85"/>
      <c r="D55" s="85"/>
      <c r="E55" s="85"/>
      <c r="F55" s="86"/>
      <c r="G55" s="86"/>
    </row>
    <row r="56" spans="1:9" ht="12" customHeight="1" x14ac:dyDescent="0.25">
      <c r="A56" s="77"/>
      <c r="B56" s="118" t="s">
        <v>35</v>
      </c>
      <c r="C56" s="119"/>
      <c r="D56" s="119"/>
      <c r="E56" s="119"/>
      <c r="F56" s="120"/>
      <c r="G56" s="108">
        <f>G25+G41+G48+G54</f>
        <v>1777000</v>
      </c>
    </row>
    <row r="57" spans="1:9" ht="12" customHeight="1" x14ac:dyDescent="0.25">
      <c r="A57" s="77"/>
      <c r="B57" s="115" t="s">
        <v>36</v>
      </c>
      <c r="C57" s="116"/>
      <c r="D57" s="116"/>
      <c r="E57" s="116"/>
      <c r="F57" s="117"/>
      <c r="G57" s="109">
        <f>G56*0.05</f>
        <v>88850</v>
      </c>
    </row>
    <row r="58" spans="1:9" ht="12" customHeight="1" x14ac:dyDescent="0.25">
      <c r="A58" s="77"/>
      <c r="B58" s="118" t="s">
        <v>37</v>
      </c>
      <c r="C58" s="119"/>
      <c r="D58" s="119"/>
      <c r="E58" s="119"/>
      <c r="F58" s="120"/>
      <c r="G58" s="108">
        <f>G57+G56</f>
        <v>1865850</v>
      </c>
      <c r="H58" s="101" t="s">
        <v>64</v>
      </c>
      <c r="I58" s="100" t="s">
        <v>64</v>
      </c>
    </row>
    <row r="59" spans="1:9" ht="12" customHeight="1" x14ac:dyDescent="0.25">
      <c r="A59" s="77"/>
      <c r="B59" s="115" t="s">
        <v>38</v>
      </c>
      <c r="C59" s="116"/>
      <c r="D59" s="116"/>
      <c r="E59" s="116"/>
      <c r="F59" s="117"/>
      <c r="G59" s="109">
        <f>+G12</f>
        <v>1890000</v>
      </c>
    </row>
    <row r="60" spans="1:9" ht="12" customHeight="1" x14ac:dyDescent="0.25">
      <c r="A60" s="77"/>
      <c r="B60" s="118" t="s">
        <v>39</v>
      </c>
      <c r="C60" s="119"/>
      <c r="D60" s="119"/>
      <c r="E60" s="119"/>
      <c r="F60" s="120"/>
      <c r="G60" s="110">
        <f>G59-G58</f>
        <v>24150</v>
      </c>
    </row>
    <row r="61" spans="1:9" ht="12" customHeight="1" x14ac:dyDescent="0.25">
      <c r="A61" s="77"/>
      <c r="B61" s="16" t="s">
        <v>40</v>
      </c>
      <c r="C61" s="17"/>
      <c r="D61" s="17"/>
      <c r="E61" s="17"/>
      <c r="F61" s="17"/>
      <c r="G61" s="14"/>
    </row>
    <row r="62" spans="1:9" ht="12.75" customHeight="1" x14ac:dyDescent="0.25">
      <c r="A62" s="77"/>
      <c r="B62" s="18"/>
      <c r="C62" s="17"/>
      <c r="D62" s="17"/>
      <c r="E62" s="17"/>
      <c r="F62" s="17"/>
      <c r="G62" s="14"/>
    </row>
    <row r="63" spans="1:9" ht="12" customHeight="1" x14ac:dyDescent="0.25">
      <c r="A63" s="77"/>
      <c r="B63" s="106" t="s">
        <v>41</v>
      </c>
      <c r="C63" s="24"/>
      <c r="D63" s="24"/>
      <c r="E63" s="24"/>
      <c r="F63" s="24"/>
      <c r="G63" s="14"/>
    </row>
    <row r="64" spans="1:9" ht="12" customHeight="1" x14ac:dyDescent="0.25">
      <c r="A64" s="77"/>
      <c r="B64" s="25" t="s">
        <v>42</v>
      </c>
      <c r="C64" s="24"/>
      <c r="D64" s="24"/>
      <c r="E64" s="24"/>
      <c r="F64" s="24"/>
      <c r="G64" s="14"/>
    </row>
    <row r="65" spans="1:7" ht="12" customHeight="1" x14ac:dyDescent="0.25">
      <c r="A65" s="77"/>
      <c r="B65" s="25" t="s">
        <v>43</v>
      </c>
      <c r="C65" s="24"/>
      <c r="D65" s="24"/>
      <c r="E65" s="24"/>
      <c r="F65" s="24"/>
      <c r="G65" s="14"/>
    </row>
    <row r="66" spans="1:7" ht="12" customHeight="1" x14ac:dyDescent="0.25">
      <c r="A66" s="77"/>
      <c r="B66" s="25" t="s">
        <v>44</v>
      </c>
      <c r="C66" s="24"/>
      <c r="D66" s="24"/>
      <c r="E66" s="24"/>
      <c r="F66" s="24"/>
      <c r="G66" s="14"/>
    </row>
    <row r="67" spans="1:7" ht="12" customHeight="1" x14ac:dyDescent="0.25">
      <c r="A67" s="77"/>
      <c r="B67" s="25" t="s">
        <v>45</v>
      </c>
      <c r="C67" s="24"/>
      <c r="D67" s="24"/>
      <c r="E67" s="24"/>
      <c r="F67" s="24"/>
      <c r="G67" s="14"/>
    </row>
    <row r="68" spans="1:7" ht="12" customHeight="1" x14ac:dyDescent="0.25">
      <c r="A68" s="77"/>
      <c r="B68" s="25" t="s">
        <v>46</v>
      </c>
      <c r="C68" s="24"/>
      <c r="D68" s="24"/>
      <c r="E68" s="24"/>
      <c r="F68" s="24"/>
      <c r="G68" s="14"/>
    </row>
    <row r="69" spans="1:7" ht="12.75" customHeight="1" x14ac:dyDescent="0.25">
      <c r="A69" s="77"/>
      <c r="B69" s="25" t="s">
        <v>47</v>
      </c>
      <c r="C69" s="24"/>
      <c r="D69" s="24"/>
      <c r="E69" s="24"/>
      <c r="F69" s="24"/>
      <c r="G69" s="14"/>
    </row>
    <row r="70" spans="1:7" ht="12.75" customHeight="1" x14ac:dyDescent="0.25">
      <c r="A70" s="77"/>
      <c r="B70" s="25" t="s">
        <v>84</v>
      </c>
      <c r="C70" s="24"/>
      <c r="D70" s="24"/>
      <c r="E70" s="24"/>
      <c r="F70" s="24"/>
      <c r="G70" s="14"/>
    </row>
    <row r="71" spans="1:7" ht="12.75" customHeight="1" x14ac:dyDescent="0.25">
      <c r="A71" s="77"/>
      <c r="B71" s="107" t="s">
        <v>85</v>
      </c>
      <c r="C71" s="24"/>
      <c r="D71" s="24"/>
      <c r="E71" s="24"/>
      <c r="F71" s="24"/>
      <c r="G71" s="14"/>
    </row>
    <row r="72" spans="1:7" ht="12.75" customHeight="1" thickBot="1" x14ac:dyDescent="0.3">
      <c r="A72" s="77"/>
      <c r="B72" s="24"/>
      <c r="C72" s="24"/>
      <c r="D72" s="24"/>
      <c r="E72" s="24"/>
      <c r="F72" s="24"/>
      <c r="G72" s="14"/>
    </row>
    <row r="73" spans="1:7" ht="15" customHeight="1" thickBot="1" x14ac:dyDescent="0.3">
      <c r="A73" s="77"/>
      <c r="B73" s="121" t="s">
        <v>48</v>
      </c>
      <c r="C73" s="122"/>
      <c r="D73" s="123"/>
      <c r="E73" s="87"/>
      <c r="F73" s="87"/>
      <c r="G73" s="14"/>
    </row>
    <row r="74" spans="1:7" ht="12" customHeight="1" x14ac:dyDescent="0.25">
      <c r="A74" s="77"/>
      <c r="B74" s="95" t="s">
        <v>33</v>
      </c>
      <c r="C74" s="93" t="s">
        <v>81</v>
      </c>
      <c r="D74" s="94" t="s">
        <v>49</v>
      </c>
      <c r="E74" s="87"/>
      <c r="F74" s="87"/>
      <c r="G74" s="14"/>
    </row>
    <row r="75" spans="1:7" ht="12" customHeight="1" x14ac:dyDescent="0.25">
      <c r="A75" s="77"/>
      <c r="B75" s="20" t="s">
        <v>50</v>
      </c>
      <c r="C75" s="10">
        <f>G25</f>
        <v>80000</v>
      </c>
      <c r="D75" s="88">
        <f>(C75/C81)</f>
        <v>4.2875901063858295E-2</v>
      </c>
      <c r="E75" s="87"/>
      <c r="F75" s="87"/>
      <c r="G75" s="14"/>
    </row>
    <row r="76" spans="1:7" ht="12" customHeight="1" x14ac:dyDescent="0.25">
      <c r="A76" s="77"/>
      <c r="B76" s="20" t="s">
        <v>51</v>
      </c>
      <c r="C76" s="11">
        <f>G30</f>
        <v>0</v>
      </c>
      <c r="D76" s="88">
        <v>0</v>
      </c>
      <c r="E76" s="87"/>
      <c r="F76" s="87"/>
      <c r="G76" s="14"/>
    </row>
    <row r="77" spans="1:7" ht="12" customHeight="1" x14ac:dyDescent="0.25">
      <c r="A77" s="77"/>
      <c r="B77" s="20" t="s">
        <v>52</v>
      </c>
      <c r="C77" s="10">
        <f>G41</f>
        <v>625000</v>
      </c>
      <c r="D77" s="88">
        <f>(C77/C81)</f>
        <v>0.33496797706139292</v>
      </c>
      <c r="E77" s="87"/>
      <c r="F77" s="87"/>
      <c r="G77" s="14"/>
    </row>
    <row r="78" spans="1:7" ht="12" customHeight="1" x14ac:dyDescent="0.25">
      <c r="A78" s="77"/>
      <c r="B78" s="20" t="s">
        <v>27</v>
      </c>
      <c r="C78" s="10">
        <f>G48</f>
        <v>1072000</v>
      </c>
      <c r="D78" s="88">
        <f>(C78/C81)</f>
        <v>0.57453707425570111</v>
      </c>
      <c r="E78" s="87"/>
      <c r="F78" s="87"/>
      <c r="G78" s="14"/>
    </row>
    <row r="79" spans="1:7" ht="12" customHeight="1" x14ac:dyDescent="0.25">
      <c r="A79" s="77"/>
      <c r="B79" s="20" t="s">
        <v>53</v>
      </c>
      <c r="C79" s="12">
        <f>G54</f>
        <v>0</v>
      </c>
      <c r="D79" s="88">
        <f>(C79/C81)</f>
        <v>0</v>
      </c>
      <c r="E79" s="13"/>
      <c r="F79" s="13"/>
      <c r="G79" s="14"/>
    </row>
    <row r="80" spans="1:7" ht="12" customHeight="1" x14ac:dyDescent="0.25">
      <c r="A80" s="77"/>
      <c r="B80" s="20" t="s">
        <v>54</v>
      </c>
      <c r="C80" s="12">
        <f>G57</f>
        <v>88850</v>
      </c>
      <c r="D80" s="88">
        <f>(C80/C81)</f>
        <v>4.7619047619047616E-2</v>
      </c>
      <c r="E80" s="13"/>
      <c r="F80" s="13"/>
      <c r="G80" s="14"/>
    </row>
    <row r="81" spans="1:7" ht="12.75" customHeight="1" thickBot="1" x14ac:dyDescent="0.3">
      <c r="A81" s="77"/>
      <c r="B81" s="21" t="s">
        <v>55</v>
      </c>
      <c r="C81" s="22">
        <f>SUM(C75:C80)</f>
        <v>1865850</v>
      </c>
      <c r="D81" s="23">
        <f>SUM(D75:D80)</f>
        <v>1</v>
      </c>
      <c r="E81" s="13"/>
      <c r="F81" s="13"/>
      <c r="G81" s="14"/>
    </row>
    <row r="82" spans="1:7" ht="12" customHeight="1" x14ac:dyDescent="0.25">
      <c r="A82" s="77"/>
      <c r="B82" s="18"/>
      <c r="C82" s="17"/>
      <c r="D82" s="17"/>
      <c r="E82" s="17"/>
      <c r="F82" s="17"/>
      <c r="G82" s="14"/>
    </row>
    <row r="83" spans="1:7" ht="12.75" customHeight="1" thickBot="1" x14ac:dyDescent="0.3">
      <c r="A83" s="77"/>
      <c r="B83" s="19"/>
      <c r="C83" s="17"/>
      <c r="D83" s="17"/>
      <c r="E83" s="17"/>
      <c r="F83" s="17"/>
      <c r="G83" s="14"/>
    </row>
    <row r="84" spans="1:7" ht="12" customHeight="1" thickBot="1" x14ac:dyDescent="0.3">
      <c r="A84" s="77"/>
      <c r="B84" s="96"/>
      <c r="C84" s="97" t="s">
        <v>66</v>
      </c>
      <c r="D84" s="98"/>
      <c r="E84" s="99"/>
      <c r="F84" s="13"/>
      <c r="G84" s="14"/>
    </row>
    <row r="85" spans="1:7" ht="12" customHeight="1" x14ac:dyDescent="0.25">
      <c r="A85" s="77"/>
      <c r="B85" s="27" t="s">
        <v>83</v>
      </c>
      <c r="C85" s="28">
        <v>350</v>
      </c>
      <c r="D85" s="28">
        <v>450</v>
      </c>
      <c r="E85" s="28">
        <v>550</v>
      </c>
      <c r="F85" s="26"/>
      <c r="G85" s="15"/>
    </row>
    <row r="86" spans="1:7" ht="12.75" customHeight="1" thickBot="1" x14ac:dyDescent="0.3">
      <c r="A86" s="77"/>
      <c r="B86" s="21" t="s">
        <v>82</v>
      </c>
      <c r="C86" s="22">
        <f>($G58/C85)</f>
        <v>5331</v>
      </c>
      <c r="D86" s="22">
        <f t="shared" ref="D86:E86" si="3">($G58/D85)</f>
        <v>4146.333333333333</v>
      </c>
      <c r="E86" s="22">
        <f t="shared" si="3"/>
        <v>3392.4545454545455</v>
      </c>
      <c r="F86" s="26"/>
      <c r="G86" s="15"/>
    </row>
    <row r="87" spans="1:7" ht="15.6" customHeight="1" x14ac:dyDescent="0.25">
      <c r="A87" s="77"/>
      <c r="B87" s="25" t="s">
        <v>56</v>
      </c>
      <c r="C87" s="24"/>
      <c r="D87" s="24"/>
      <c r="E87" s="24"/>
      <c r="F87" s="24"/>
      <c r="G87" s="24"/>
    </row>
  </sheetData>
  <mergeCells count="13">
    <mergeCell ref="B59:F59"/>
    <mergeCell ref="B60:F60"/>
    <mergeCell ref="B73:D73"/>
    <mergeCell ref="E15:F15"/>
    <mergeCell ref="B17:G17"/>
    <mergeCell ref="B56:F56"/>
    <mergeCell ref="B57:F57"/>
    <mergeCell ref="B58:F58"/>
    <mergeCell ref="E13:F13"/>
    <mergeCell ref="E11:F11"/>
    <mergeCell ref="E10:F10"/>
    <mergeCell ref="E9:F9"/>
    <mergeCell ref="E14:F14"/>
  </mergeCells>
  <pageMargins left="0.74803149606299213" right="0.74803149606299213" top="0.98425196850393704" bottom="0.98425196850393704" header="0" footer="0"/>
  <pageSetup paperSize="14" scale="92" fitToHeight="2" orientation="portrait" r:id="rId1"/>
  <headerFooter>
    <oddFooter>&amp;C&amp;"Helvetica Neue,Regular"&amp;12&amp;K000000&amp;P</oddFooter>
  </headerFooter>
  <ignoredErrors>
    <ignoredError sqref="G45 G47 G34:G35 G37:G38 G21:G22 G36 G52:G53" unlockedFormula="1"/>
    <ignoredError sqref="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</vt:lpstr>
      <vt:lpstr>Avena!Área_de_impresión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2022-06-20T19:58:20Z</cp:lastPrinted>
  <dcterms:created xsi:type="dcterms:W3CDTF">2020-11-27T12:49:26Z</dcterms:created>
  <dcterms:modified xsi:type="dcterms:W3CDTF">2022-06-22T14:58:56Z</dcterms:modified>
</cp:coreProperties>
</file>