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36" i="1" l="1"/>
  <c r="G31" i="1" l="1"/>
  <c r="G32" i="1"/>
  <c r="G33" i="1"/>
  <c r="G34" i="1"/>
  <c r="G35" i="1"/>
  <c r="C81" i="1" l="1"/>
  <c r="D78" i="1" s="1"/>
  <c r="G55" i="1"/>
  <c r="G56" i="1" s="1"/>
  <c r="G50" i="1"/>
  <c r="G48" i="1"/>
  <c r="G47" i="1"/>
  <c r="G45" i="1"/>
  <c r="G44" i="1"/>
  <c r="G42" i="1"/>
  <c r="G12" i="1"/>
  <c r="G61" i="1" s="1"/>
  <c r="D75" i="1" l="1"/>
  <c r="D79" i="1"/>
  <c r="D80" i="1"/>
  <c r="G22" i="1"/>
  <c r="D77" i="1"/>
  <c r="G51" i="1"/>
  <c r="G37" i="1"/>
  <c r="D81" i="1" l="1"/>
  <c r="G58" i="1"/>
  <c r="G59" i="1" s="1"/>
  <c r="G60" i="1" s="1"/>
  <c r="D86" i="1" l="1"/>
  <c r="G62" i="1"/>
  <c r="C86" i="1"/>
  <c r="E86" i="1"/>
</calcChain>
</file>

<file path=xl/sharedStrings.xml><?xml version="1.0" encoding="utf-8"?>
<sst xmlns="http://schemas.openxmlformats.org/spreadsheetml/2006/main" count="141" uniqueCount="104">
  <si>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</si>
  <si>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</si>
  <si>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</si>
  <si>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</si>
  <si>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</si>
  <si>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</si>
  <si>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</si>
  <si>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</si>
  <si>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</si>
  <si>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</si>
  <si>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</si>
  <si>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</si>
  <si>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</si>
  <si>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</si>
  <si>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</si>
  <si>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</si>
  <si>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</si>
  <si>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</si>
  <si>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</si>
  <si>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</si>
  <si>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</si>
  <si>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</si>
  <si>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</si>
  <si>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</si>
  <si>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</si>
  <si>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</si>
  <si>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</si>
  <si>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</si>
  <si>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</si>
  <si>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</si>
  <si>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</si>
  <si>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</si>
  <si>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</si>
  <si>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</si>
  <si>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</si>
  <si>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</si>
  <si>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</si>
  <si>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</si>
  <si>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</si>
  <si>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</si>
  <si>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</si>
  <si>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</si>
  <si>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</si>
  <si>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</si>
  <si>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</si>
  <si>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</si>
  <si>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</si>
  <si>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</si>
  <si>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</si>
  <si>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</si>
  <si>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</si>
  <si>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</si>
  <si>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</si>
  <si>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</si>
  <si>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</si>
  <si>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</si>
  <si>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</si>
  <si>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</si>
  <si>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</si>
  <si>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</si>
  <si>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</si>
  <si>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</si>
  <si>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</si>
  <si>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</si>
  <si>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</si>
  <si>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</si>
  <si>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</si>
  <si>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</si>
  <si>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</si>
  <si>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</si>
  <si>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Todas la comunas del Área</t>
  </si>
  <si>
    <t>Araucanía</t>
  </si>
  <si>
    <t>Pitrufquén</t>
  </si>
  <si>
    <t>Desinfección Semilla</t>
  </si>
  <si>
    <t>Siembra Mecanizada</t>
  </si>
  <si>
    <t>Aplicación Herbicida</t>
  </si>
  <si>
    <t>Abril-Mayo</t>
  </si>
  <si>
    <t>Agosto-Octubre</t>
  </si>
  <si>
    <t>Enero-Febrero</t>
  </si>
  <si>
    <t>Aradura (disco y cincel)</t>
  </si>
  <si>
    <t>Rastraje (ofset y vibro)</t>
  </si>
  <si>
    <t>Aplicación N</t>
  </si>
  <si>
    <t>Cosecha Mecanizada</t>
  </si>
  <si>
    <t>NPK (mezcla 11-30-11)</t>
  </si>
  <si>
    <t>Supernitro</t>
  </si>
  <si>
    <t>Ajax</t>
  </si>
  <si>
    <t>Gr.</t>
  </si>
  <si>
    <t>MCPA</t>
  </si>
  <si>
    <t>FUNGICIDA</t>
  </si>
  <si>
    <t>Kg.</t>
  </si>
  <si>
    <t>kg.</t>
  </si>
  <si>
    <t>Materiales Cosecha</t>
  </si>
  <si>
    <t>QQ.</t>
  </si>
  <si>
    <t>AVENA GRANO</t>
  </si>
  <si>
    <t>URANO, SUPERNOVA, NEHUEN</t>
  </si>
  <si>
    <t>Molinos y Mercado Local</t>
  </si>
  <si>
    <t>Abril-Agosto</t>
  </si>
  <si>
    <t>Desinfectante Semilla</t>
  </si>
  <si>
    <t>Sobre</t>
  </si>
  <si>
    <t>Abril-agosto</t>
  </si>
  <si>
    <t>Febrero 2023</t>
  </si>
  <si>
    <t>Jun. 2022</t>
  </si>
  <si>
    <t xml:space="preserve"> 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</si>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</sst>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2" fillId="2" borderId="10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17" xfId="0" applyNumberFormat="1" applyFont="1" applyFill="1" applyBorder="1" applyAlignment="1">
      <alignment horizontal="left"/>
    </xf>
    <xf numFmtId="49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3" fontId="2" fillId="2" borderId="24" xfId="0" applyNumberFormat="1" applyFont="1" applyFill="1" applyBorder="1" applyAlignment="1">
      <alignment horizontal="left"/>
    </xf>
    <xf numFmtId="49" fontId="14" fillId="5" borderId="25" xfId="0" applyNumberFormat="1" applyFont="1" applyFill="1" applyBorder="1" applyAlignment="1">
      <alignment horizontal="left" vertical="center"/>
    </xf>
    <xf numFmtId="0" fontId="14" fillId="5" borderId="26" xfId="0" applyFont="1" applyFill="1" applyBorder="1" applyAlignment="1">
      <alignment horizontal="left" vertical="center"/>
    </xf>
    <xf numFmtId="164" fontId="14" fillId="5" borderId="27" xfId="0" applyNumberFormat="1" applyFont="1" applyFill="1" applyBorder="1" applyAlignment="1">
      <alignment horizontal="left" vertical="center"/>
    </xf>
    <xf numFmtId="49" fontId="14" fillId="3" borderId="28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4" fontId="14" fillId="3" borderId="29" xfId="0" applyNumberFormat="1" applyFont="1" applyFill="1" applyBorder="1" applyAlignment="1">
      <alignment horizontal="left" vertical="center"/>
    </xf>
    <xf numFmtId="49" fontId="14" fillId="5" borderId="28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5" borderId="29" xfId="0" applyNumberFormat="1" applyFont="1" applyFill="1" applyBorder="1" applyAlignment="1">
      <alignment horizontal="left" vertical="center"/>
    </xf>
    <xf numFmtId="49" fontId="14" fillId="5" borderId="30" xfId="0" applyNumberFormat="1" applyFont="1" applyFill="1" applyBorder="1" applyAlignment="1">
      <alignment horizontal="left" vertical="center"/>
    </xf>
    <xf numFmtId="0" fontId="14" fillId="5" borderId="31" xfId="0" applyFont="1" applyFill="1" applyBorder="1" applyAlignment="1">
      <alignment horizontal="left" vertical="center"/>
    </xf>
    <xf numFmtId="164" fontId="14" fillId="5" borderId="31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49" fontId="2" fillId="2" borderId="55" xfId="0" applyNumberFormat="1" applyFont="1" applyFill="1" applyBorder="1" applyAlignment="1">
      <alignment horizontal="left" vertical="top"/>
    </xf>
    <xf numFmtId="49" fontId="2" fillId="2" borderId="55" xfId="0" applyNumberFormat="1" applyFont="1" applyFill="1" applyBorder="1" applyAlignment="1">
      <alignment horizontal="left" vertical="top" wrapText="1"/>
    </xf>
    <xf numFmtId="14" fontId="2" fillId="2" borderId="55" xfId="0" applyNumberFormat="1" applyFont="1" applyFill="1" applyBorder="1" applyAlignment="1">
      <alignment horizontal="left" vertical="top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3" fontId="3" fillId="3" borderId="5" xfId="0" applyNumberFormat="1" applyFont="1" applyFill="1" applyBorder="1" applyAlignment="1">
      <alignment horizontal="right" vertical="center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666750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3" workbookViewId="0">
      <selection activeCell="D84" sqref="D84"/>
    </sheetView>
  </sheetViews>
  <sheetFormatPr baseColWidth="10" defaultColWidth="10.85546875" defaultRowHeight="11.25" customHeight="1" x14ac:dyDescent="0.25"/>
  <cols>
    <col min="1" max="1" width="4.42578125" style="1" customWidth="1"/>
    <col min="2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118"/>
      <c r="C8" s="3"/>
      <c r="D8" s="2"/>
      <c r="E8" s="3"/>
      <c r="F8" s="3"/>
      <c r="G8" s="3"/>
    </row>
    <row r="9" spans="1:10" ht="12" customHeight="1" x14ac:dyDescent="0.25">
      <c r="A9" s="19"/>
      <c r="B9" s="120" t="s">
        <v>0</v>
      </c>
      <c r="C9" s="115" t="s">
        <v>93</v>
      </c>
      <c r="D9" s="59"/>
      <c r="E9" s="127" t="s">
        <v>1</v>
      </c>
      <c r="F9" s="128"/>
      <c r="G9" s="53">
        <v>60</v>
      </c>
    </row>
    <row r="10" spans="1:10" ht="38.25" customHeight="1" x14ac:dyDescent="0.25">
      <c r="A10" s="19"/>
      <c r="B10" s="121" t="s">
        <v>2</v>
      </c>
      <c r="C10" s="116" t="s">
        <v>94</v>
      </c>
      <c r="D10" s="59"/>
      <c r="E10" s="125" t="s">
        <v>3</v>
      </c>
      <c r="F10" s="126"/>
      <c r="G10" s="54" t="s">
        <v>100</v>
      </c>
    </row>
    <row r="11" spans="1:10" ht="18" customHeight="1" x14ac:dyDescent="0.25">
      <c r="A11" s="19"/>
      <c r="B11" s="121" t="s">
        <v>4</v>
      </c>
      <c r="C11" s="115" t="s">
        <v>5</v>
      </c>
      <c r="D11" s="59"/>
      <c r="E11" s="125" t="s">
        <v>6</v>
      </c>
      <c r="F11" s="126"/>
      <c r="G11" s="53">
        <v>25000</v>
      </c>
    </row>
    <row r="12" spans="1:10" ht="11.25" customHeight="1" x14ac:dyDescent="0.25">
      <c r="A12" s="19"/>
      <c r="B12" s="121" t="s">
        <v>7</v>
      </c>
      <c r="C12" s="116" t="s">
        <v>71</v>
      </c>
      <c r="D12" s="59"/>
      <c r="E12" s="54" t="s">
        <v>8</v>
      </c>
      <c r="F12" s="60"/>
      <c r="G12" s="55">
        <f>(G9*G11)</f>
        <v>1500000</v>
      </c>
    </row>
    <row r="13" spans="1:10" ht="32.25" customHeight="1" x14ac:dyDescent="0.25">
      <c r="A13" s="19"/>
      <c r="B13" s="121" t="s">
        <v>9</v>
      </c>
      <c r="C13" s="115" t="s">
        <v>72</v>
      </c>
      <c r="D13" s="59"/>
      <c r="E13" s="125" t="s">
        <v>10</v>
      </c>
      <c r="F13" s="126"/>
      <c r="G13" s="56" t="s">
        <v>95</v>
      </c>
    </row>
    <row r="14" spans="1:10" ht="13.5" customHeight="1" x14ac:dyDescent="0.25">
      <c r="A14" s="19"/>
      <c r="B14" s="121" t="s">
        <v>11</v>
      </c>
      <c r="C14" s="115" t="s">
        <v>70</v>
      </c>
      <c r="D14" s="59"/>
      <c r="E14" s="125" t="s">
        <v>12</v>
      </c>
      <c r="F14" s="126"/>
      <c r="G14" s="54" t="s">
        <v>100</v>
      </c>
    </row>
    <row r="15" spans="1:10" ht="25.5" customHeight="1" x14ac:dyDescent="0.25">
      <c r="A15" s="19"/>
      <c r="B15" s="121" t="s">
        <v>13</v>
      </c>
      <c r="C15" s="117" t="s">
        <v>101</v>
      </c>
      <c r="D15" s="59"/>
      <c r="E15" s="129" t="s">
        <v>14</v>
      </c>
      <c r="F15" s="130"/>
      <c r="G15" s="56" t="s">
        <v>15</v>
      </c>
    </row>
    <row r="16" spans="1:10" ht="12" customHeight="1" x14ac:dyDescent="0.25">
      <c r="A16" s="2"/>
      <c r="B16" s="119"/>
      <c r="C16" s="61"/>
      <c r="D16" s="62"/>
      <c r="E16" s="63"/>
      <c r="F16" s="63"/>
      <c r="G16" s="64"/>
      <c r="J16" s="1" t="s">
        <v>102</v>
      </c>
    </row>
    <row r="17" spans="1:7" ht="12" customHeight="1" x14ac:dyDescent="0.25">
      <c r="A17" s="5"/>
      <c r="B17" s="131" t="s">
        <v>16</v>
      </c>
      <c r="C17" s="132"/>
      <c r="D17" s="132"/>
      <c r="E17" s="132"/>
      <c r="F17" s="132"/>
      <c r="G17" s="132"/>
    </row>
    <row r="18" spans="1:7" ht="12" customHeight="1" x14ac:dyDescent="0.25">
      <c r="A18" s="2"/>
      <c r="B18" s="65"/>
      <c r="C18" s="52"/>
      <c r="D18" s="52"/>
      <c r="E18" s="52"/>
      <c r="F18" s="52"/>
      <c r="G18" s="52"/>
    </row>
    <row r="19" spans="1:7" ht="12" customHeight="1" x14ac:dyDescent="0.25">
      <c r="A19" s="4"/>
      <c r="B19" s="66" t="s">
        <v>17</v>
      </c>
      <c r="C19" s="67"/>
      <c r="D19" s="68"/>
      <c r="E19" s="68"/>
      <c r="F19" s="68"/>
      <c r="G19" s="68"/>
    </row>
    <row r="20" spans="1:7" ht="24" customHeight="1" x14ac:dyDescent="0.25">
      <c r="A20" s="5"/>
      <c r="B20" s="69" t="s">
        <v>18</v>
      </c>
      <c r="C20" s="69" t="s">
        <v>19</v>
      </c>
      <c r="D20" s="69" t="s">
        <v>20</v>
      </c>
      <c r="E20" s="69" t="s">
        <v>21</v>
      </c>
      <c r="F20" s="69" t="s">
        <v>22</v>
      </c>
      <c r="G20" s="69" t="s">
        <v>23</v>
      </c>
    </row>
    <row r="21" spans="1:7" ht="12.75" customHeight="1" x14ac:dyDescent="0.25">
      <c r="A21" s="5"/>
      <c r="B21" s="56" t="s">
        <v>73</v>
      </c>
      <c r="C21" s="102" t="s">
        <v>24</v>
      </c>
      <c r="D21" s="111">
        <v>0.3</v>
      </c>
      <c r="E21" s="56" t="s">
        <v>96</v>
      </c>
      <c r="F21" s="106">
        <v>20000</v>
      </c>
      <c r="G21" s="106">
        <f>D21*F21</f>
        <v>6000</v>
      </c>
    </row>
    <row r="22" spans="1:7" ht="12.75" customHeight="1" x14ac:dyDescent="0.25">
      <c r="A22" s="5"/>
      <c r="B22" s="70" t="s">
        <v>25</v>
      </c>
      <c r="C22" s="71"/>
      <c r="D22" s="71"/>
      <c r="E22" s="71"/>
      <c r="F22" s="71"/>
      <c r="G22" s="122">
        <f>SUM(G21:G21)</f>
        <v>6000</v>
      </c>
    </row>
    <row r="23" spans="1:7" ht="12" customHeight="1" x14ac:dyDescent="0.25">
      <c r="A23" s="2"/>
      <c r="B23" s="65"/>
      <c r="C23" s="52"/>
      <c r="D23" s="52"/>
      <c r="E23" s="52"/>
      <c r="F23" s="72"/>
      <c r="G23" s="72"/>
    </row>
    <row r="24" spans="1:7" ht="12" customHeight="1" x14ac:dyDescent="0.25">
      <c r="A24" s="4"/>
      <c r="B24" s="73" t="s">
        <v>26</v>
      </c>
      <c r="C24" s="74"/>
      <c r="D24" s="75"/>
      <c r="E24" s="75"/>
      <c r="F24" s="75"/>
      <c r="G24" s="75"/>
    </row>
    <row r="25" spans="1:7" ht="24" customHeight="1" x14ac:dyDescent="0.25">
      <c r="A25" s="4"/>
      <c r="B25" s="76" t="s">
        <v>18</v>
      </c>
      <c r="C25" s="77" t="s">
        <v>19</v>
      </c>
      <c r="D25" s="77" t="s">
        <v>20</v>
      </c>
      <c r="E25" s="76" t="s">
        <v>21</v>
      </c>
      <c r="F25" s="77" t="s">
        <v>22</v>
      </c>
      <c r="G25" s="76" t="s">
        <v>23</v>
      </c>
    </row>
    <row r="26" spans="1:7" ht="12" customHeight="1" x14ac:dyDescent="0.25">
      <c r="A26" s="4"/>
      <c r="B26" s="78"/>
      <c r="C26" s="78"/>
      <c r="D26" s="78"/>
      <c r="E26" s="78"/>
      <c r="F26" s="78"/>
      <c r="G26" s="78"/>
    </row>
    <row r="27" spans="1:7" ht="12" customHeight="1" x14ac:dyDescent="0.25">
      <c r="A27" s="4"/>
      <c r="B27" s="57" t="s">
        <v>27</v>
      </c>
      <c r="C27" s="58"/>
      <c r="D27" s="58"/>
      <c r="E27" s="58"/>
      <c r="F27" s="58"/>
      <c r="G27" s="58"/>
    </row>
    <row r="28" spans="1:7" ht="12" customHeight="1" x14ac:dyDescent="0.25">
      <c r="A28" s="2"/>
      <c r="B28" s="79"/>
      <c r="C28" s="80"/>
      <c r="D28" s="80"/>
      <c r="E28" s="80"/>
      <c r="F28" s="81"/>
      <c r="G28" s="81"/>
    </row>
    <row r="29" spans="1:7" ht="12" customHeight="1" x14ac:dyDescent="0.25">
      <c r="A29" s="4"/>
      <c r="B29" s="73" t="s">
        <v>28</v>
      </c>
      <c r="C29" s="74"/>
      <c r="D29" s="75"/>
      <c r="E29" s="75"/>
      <c r="F29" s="75"/>
      <c r="G29" s="75"/>
    </row>
    <row r="30" spans="1:7" ht="24" customHeight="1" x14ac:dyDescent="0.25">
      <c r="A30" s="4"/>
      <c r="B30" s="82" t="s">
        <v>18</v>
      </c>
      <c r="C30" s="82" t="s">
        <v>19</v>
      </c>
      <c r="D30" s="82" t="s">
        <v>20</v>
      </c>
      <c r="E30" s="82" t="s">
        <v>21</v>
      </c>
      <c r="F30" s="83" t="s">
        <v>22</v>
      </c>
      <c r="G30" s="82" t="s">
        <v>23</v>
      </c>
    </row>
    <row r="31" spans="1:7" ht="12.75" customHeight="1" x14ac:dyDescent="0.25">
      <c r="A31" s="5"/>
      <c r="B31" s="56" t="s">
        <v>79</v>
      </c>
      <c r="C31" s="102" t="s">
        <v>29</v>
      </c>
      <c r="D31" s="111">
        <v>0.4</v>
      </c>
      <c r="E31" s="56" t="s">
        <v>30</v>
      </c>
      <c r="F31" s="106">
        <v>180000</v>
      </c>
      <c r="G31" s="106">
        <f t="shared" ref="G31:G36" si="0">(D31*F31)</f>
        <v>72000</v>
      </c>
    </row>
    <row r="32" spans="1:7" ht="12.75" customHeight="1" x14ac:dyDescent="0.25">
      <c r="A32" s="5"/>
      <c r="B32" s="56" t="s">
        <v>80</v>
      </c>
      <c r="C32" s="102" t="s">
        <v>29</v>
      </c>
      <c r="D32" s="111">
        <v>0.3</v>
      </c>
      <c r="E32" s="56" t="s">
        <v>76</v>
      </c>
      <c r="F32" s="106">
        <v>165000</v>
      </c>
      <c r="G32" s="106">
        <f t="shared" si="0"/>
        <v>49500</v>
      </c>
    </row>
    <row r="33" spans="1:11" ht="12.75" customHeight="1" x14ac:dyDescent="0.25">
      <c r="A33" s="5"/>
      <c r="B33" s="56" t="s">
        <v>74</v>
      </c>
      <c r="C33" s="102" t="s">
        <v>29</v>
      </c>
      <c r="D33" s="111">
        <v>0.3</v>
      </c>
      <c r="E33" s="56" t="s">
        <v>96</v>
      </c>
      <c r="F33" s="106">
        <v>120000</v>
      </c>
      <c r="G33" s="106">
        <f t="shared" si="0"/>
        <v>36000</v>
      </c>
    </row>
    <row r="34" spans="1:11" ht="12.75" customHeight="1" x14ac:dyDescent="0.25">
      <c r="A34" s="5"/>
      <c r="B34" s="56" t="s">
        <v>81</v>
      </c>
      <c r="C34" s="102" t="s">
        <v>29</v>
      </c>
      <c r="D34" s="111">
        <v>0.1</v>
      </c>
      <c r="E34" s="56" t="s">
        <v>77</v>
      </c>
      <c r="F34" s="106">
        <v>150000</v>
      </c>
      <c r="G34" s="106">
        <f t="shared" si="0"/>
        <v>15000</v>
      </c>
    </row>
    <row r="35" spans="1:11" ht="12.75" customHeight="1" x14ac:dyDescent="0.25">
      <c r="A35" s="5"/>
      <c r="B35" s="56" t="s">
        <v>75</v>
      </c>
      <c r="C35" s="102" t="s">
        <v>29</v>
      </c>
      <c r="D35" s="111">
        <v>0.1</v>
      </c>
      <c r="E35" s="56" t="s">
        <v>77</v>
      </c>
      <c r="F35" s="106">
        <v>150000</v>
      </c>
      <c r="G35" s="106">
        <f t="shared" si="0"/>
        <v>15000</v>
      </c>
    </row>
    <row r="36" spans="1:11" ht="12.75" customHeight="1" x14ac:dyDescent="0.25">
      <c r="A36" s="5"/>
      <c r="B36" s="56" t="s">
        <v>82</v>
      </c>
      <c r="C36" s="102" t="s">
        <v>29</v>
      </c>
      <c r="D36" s="111">
        <v>0.2</v>
      </c>
      <c r="E36" s="56" t="s">
        <v>78</v>
      </c>
      <c r="F36" s="106">
        <v>400000</v>
      </c>
      <c r="G36" s="106">
        <f t="shared" si="0"/>
        <v>80000</v>
      </c>
    </row>
    <row r="37" spans="1:11" ht="12.75" customHeight="1" x14ac:dyDescent="0.25">
      <c r="A37" s="4"/>
      <c r="B37" s="57" t="s">
        <v>31</v>
      </c>
      <c r="C37" s="58"/>
      <c r="D37" s="58"/>
      <c r="E37" s="58"/>
      <c r="F37" s="58"/>
      <c r="G37" s="109">
        <f>SUM(G31:G36)</f>
        <v>267500</v>
      </c>
    </row>
    <row r="38" spans="1:11" ht="12" customHeight="1" x14ac:dyDescent="0.25">
      <c r="A38" s="2"/>
      <c r="B38" s="79"/>
      <c r="C38" s="80"/>
      <c r="D38" s="80"/>
      <c r="E38" s="80"/>
      <c r="F38" s="81"/>
      <c r="G38" s="81"/>
    </row>
    <row r="39" spans="1:11" ht="12" customHeight="1" x14ac:dyDescent="0.25">
      <c r="A39" s="4"/>
      <c r="B39" s="73" t="s">
        <v>32</v>
      </c>
      <c r="C39" s="74"/>
      <c r="D39" s="75"/>
      <c r="E39" s="75"/>
      <c r="F39" s="75"/>
      <c r="G39" s="75"/>
    </row>
    <row r="40" spans="1:11" ht="24" customHeight="1" x14ac:dyDescent="0.25">
      <c r="A40" s="4"/>
      <c r="B40" s="83" t="s">
        <v>33</v>
      </c>
      <c r="C40" s="83" t="s">
        <v>34</v>
      </c>
      <c r="D40" s="83" t="s">
        <v>35</v>
      </c>
      <c r="E40" s="83" t="s">
        <v>21</v>
      </c>
      <c r="F40" s="83" t="s">
        <v>22</v>
      </c>
      <c r="G40" s="83" t="s">
        <v>23</v>
      </c>
      <c r="K40" s="51"/>
    </row>
    <row r="41" spans="1:11" ht="12.75" customHeight="1" x14ac:dyDescent="0.25">
      <c r="A41" s="5"/>
      <c r="B41" s="6" t="s">
        <v>36</v>
      </c>
      <c r="C41" s="7"/>
      <c r="D41" s="7"/>
      <c r="E41" s="7"/>
      <c r="F41" s="7"/>
      <c r="G41" s="7"/>
      <c r="K41" s="51"/>
    </row>
    <row r="42" spans="1:11" ht="12.75" customHeight="1" x14ac:dyDescent="0.25">
      <c r="A42" s="5"/>
      <c r="B42" s="54" t="s">
        <v>37</v>
      </c>
      <c r="C42" s="103" t="s">
        <v>90</v>
      </c>
      <c r="D42" s="112">
        <v>150</v>
      </c>
      <c r="E42" s="54" t="s">
        <v>96</v>
      </c>
      <c r="F42" s="107">
        <v>330</v>
      </c>
      <c r="G42" s="107">
        <f>(D42*F42)</f>
        <v>49500</v>
      </c>
    </row>
    <row r="43" spans="1:11" ht="12.75" customHeight="1" x14ac:dyDescent="0.25">
      <c r="A43" s="5"/>
      <c r="B43" s="84" t="s">
        <v>38</v>
      </c>
      <c r="C43" s="104"/>
      <c r="D43" s="104"/>
      <c r="E43" s="60"/>
      <c r="F43" s="107"/>
      <c r="G43" s="107"/>
    </row>
    <row r="44" spans="1:11" ht="12.75" customHeight="1" x14ac:dyDescent="0.25">
      <c r="A44" s="5"/>
      <c r="B44" s="54" t="s">
        <v>83</v>
      </c>
      <c r="C44" s="103" t="s">
        <v>89</v>
      </c>
      <c r="D44" s="112">
        <v>350</v>
      </c>
      <c r="E44" s="54" t="s">
        <v>96</v>
      </c>
      <c r="F44" s="107">
        <v>1320</v>
      </c>
      <c r="G44" s="107">
        <f>(D44*F44)</f>
        <v>462000</v>
      </c>
    </row>
    <row r="45" spans="1:11" ht="12.75" customHeight="1" x14ac:dyDescent="0.25">
      <c r="A45" s="5"/>
      <c r="B45" s="54" t="s">
        <v>84</v>
      </c>
      <c r="C45" s="103" t="s">
        <v>89</v>
      </c>
      <c r="D45" s="112">
        <v>150</v>
      </c>
      <c r="E45" s="54" t="s">
        <v>77</v>
      </c>
      <c r="F45" s="107">
        <v>1100</v>
      </c>
      <c r="G45" s="107">
        <f>(D45*F45)</f>
        <v>165000</v>
      </c>
    </row>
    <row r="46" spans="1:11" ht="12.75" customHeight="1" x14ac:dyDescent="0.25">
      <c r="A46" s="5"/>
      <c r="B46" s="84" t="s">
        <v>39</v>
      </c>
      <c r="C46" s="104"/>
      <c r="D46" s="104"/>
      <c r="E46" s="60"/>
      <c r="F46" s="107"/>
      <c r="G46" s="107"/>
    </row>
    <row r="47" spans="1:11" ht="12.75" customHeight="1" x14ac:dyDescent="0.25">
      <c r="A47" s="5"/>
      <c r="B47" s="54" t="s">
        <v>85</v>
      </c>
      <c r="C47" s="103" t="s">
        <v>86</v>
      </c>
      <c r="D47" s="112">
        <v>10</v>
      </c>
      <c r="E47" s="54" t="s">
        <v>77</v>
      </c>
      <c r="F47" s="107">
        <v>300</v>
      </c>
      <c r="G47" s="107">
        <f>(D47*F47)</f>
        <v>3000</v>
      </c>
    </row>
    <row r="48" spans="1:11" ht="12.75" customHeight="1" x14ac:dyDescent="0.25">
      <c r="A48" s="5"/>
      <c r="B48" s="54" t="s">
        <v>87</v>
      </c>
      <c r="C48" s="103" t="s">
        <v>40</v>
      </c>
      <c r="D48" s="112">
        <v>1</v>
      </c>
      <c r="E48" s="54" t="s">
        <v>77</v>
      </c>
      <c r="F48" s="107">
        <v>21000</v>
      </c>
      <c r="G48" s="107">
        <f>(D48*F48)</f>
        <v>21000</v>
      </c>
    </row>
    <row r="49" spans="1:7" ht="12.75" customHeight="1" x14ac:dyDescent="0.25">
      <c r="A49" s="5"/>
      <c r="B49" s="84" t="s">
        <v>88</v>
      </c>
      <c r="C49" s="104"/>
      <c r="D49" s="104"/>
      <c r="E49" s="60"/>
      <c r="F49" s="107"/>
      <c r="G49" s="107"/>
    </row>
    <row r="50" spans="1:7" ht="12.75" customHeight="1" x14ac:dyDescent="0.25">
      <c r="A50" s="5"/>
      <c r="B50" s="85" t="s">
        <v>97</v>
      </c>
      <c r="C50" s="105" t="s">
        <v>98</v>
      </c>
      <c r="D50" s="113">
        <v>3</v>
      </c>
      <c r="E50" s="85" t="s">
        <v>99</v>
      </c>
      <c r="F50" s="108">
        <v>4000</v>
      </c>
      <c r="G50" s="108">
        <f>(D50*F50)</f>
        <v>12000</v>
      </c>
    </row>
    <row r="51" spans="1:7" ht="13.5" customHeight="1" x14ac:dyDescent="0.25">
      <c r="A51" s="4"/>
      <c r="B51" s="57" t="s">
        <v>41</v>
      </c>
      <c r="C51" s="58"/>
      <c r="D51" s="58"/>
      <c r="E51" s="58"/>
      <c r="F51" s="58"/>
      <c r="G51" s="109">
        <f>SUM(G41:G50)</f>
        <v>712500</v>
      </c>
    </row>
    <row r="52" spans="1:7" ht="12" customHeight="1" x14ac:dyDescent="0.25">
      <c r="A52" s="2"/>
      <c r="B52" s="79"/>
      <c r="C52" s="80"/>
      <c r="D52" s="80"/>
      <c r="E52" s="80"/>
      <c r="F52" s="81"/>
      <c r="G52" s="81"/>
    </row>
    <row r="53" spans="1:7" ht="12" customHeight="1" x14ac:dyDescent="0.25">
      <c r="A53" s="4"/>
      <c r="B53" s="73" t="s">
        <v>42</v>
      </c>
      <c r="C53" s="74"/>
      <c r="D53" s="75"/>
      <c r="E53" s="75"/>
      <c r="F53" s="75"/>
      <c r="G53" s="75"/>
    </row>
    <row r="54" spans="1:7" ht="24" customHeight="1" x14ac:dyDescent="0.25">
      <c r="A54" s="4"/>
      <c r="B54" s="82" t="s">
        <v>43</v>
      </c>
      <c r="C54" s="83" t="s">
        <v>34</v>
      </c>
      <c r="D54" s="83" t="s">
        <v>35</v>
      </c>
      <c r="E54" s="82" t="s">
        <v>21</v>
      </c>
      <c r="F54" s="83" t="s">
        <v>22</v>
      </c>
      <c r="G54" s="82" t="s">
        <v>23</v>
      </c>
    </row>
    <row r="55" spans="1:7" ht="12.75" customHeight="1" x14ac:dyDescent="0.25">
      <c r="A55" s="5"/>
      <c r="B55" s="56" t="s">
        <v>91</v>
      </c>
      <c r="C55" s="103" t="s">
        <v>92</v>
      </c>
      <c r="D55" s="114">
        <v>60</v>
      </c>
      <c r="E55" s="56" t="s">
        <v>78</v>
      </c>
      <c r="F55" s="53">
        <v>400</v>
      </c>
      <c r="G55" s="107">
        <f>(D55*F55)</f>
        <v>24000</v>
      </c>
    </row>
    <row r="56" spans="1:7" ht="13.5" customHeight="1" x14ac:dyDescent="0.25">
      <c r="A56" s="4"/>
      <c r="B56" s="86" t="s">
        <v>44</v>
      </c>
      <c r="C56" s="87"/>
      <c r="D56" s="87"/>
      <c r="E56" s="87"/>
      <c r="F56" s="87"/>
      <c r="G56" s="110">
        <f>SUM(G55)</f>
        <v>24000</v>
      </c>
    </row>
    <row r="57" spans="1:7" ht="12" customHeight="1" x14ac:dyDescent="0.25">
      <c r="A57" s="2"/>
      <c r="B57" s="88"/>
      <c r="C57" s="88"/>
      <c r="D57" s="88"/>
      <c r="E57" s="88"/>
      <c r="F57" s="89"/>
      <c r="G57" s="89"/>
    </row>
    <row r="58" spans="1:7" ht="12" customHeight="1" x14ac:dyDescent="0.25">
      <c r="A58" s="19"/>
      <c r="B58" s="90" t="s">
        <v>45</v>
      </c>
      <c r="C58" s="91"/>
      <c r="D58" s="91"/>
      <c r="E58" s="91"/>
      <c r="F58" s="91"/>
      <c r="G58" s="92">
        <f>G22+G37+G51+G56</f>
        <v>1010000</v>
      </c>
    </row>
    <row r="59" spans="1:7" ht="12" customHeight="1" x14ac:dyDescent="0.25">
      <c r="A59" s="19"/>
      <c r="B59" s="93" t="s">
        <v>46</v>
      </c>
      <c r="C59" s="94"/>
      <c r="D59" s="94"/>
      <c r="E59" s="94"/>
      <c r="F59" s="94"/>
      <c r="G59" s="95">
        <f>G58*0.05</f>
        <v>50500</v>
      </c>
    </row>
    <row r="60" spans="1:7" ht="12" customHeight="1" x14ac:dyDescent="0.25">
      <c r="A60" s="19"/>
      <c r="B60" s="96" t="s">
        <v>47</v>
      </c>
      <c r="C60" s="97"/>
      <c r="D60" s="97"/>
      <c r="E60" s="97"/>
      <c r="F60" s="97"/>
      <c r="G60" s="98">
        <f>G59+G58</f>
        <v>1060500</v>
      </c>
    </row>
    <row r="61" spans="1:7" ht="12" customHeight="1" x14ac:dyDescent="0.25">
      <c r="A61" s="19"/>
      <c r="B61" s="93" t="s">
        <v>48</v>
      </c>
      <c r="C61" s="94"/>
      <c r="D61" s="94"/>
      <c r="E61" s="94"/>
      <c r="F61" s="94"/>
      <c r="G61" s="95">
        <f>G12</f>
        <v>1500000</v>
      </c>
    </row>
    <row r="62" spans="1:7" ht="12" customHeight="1" x14ac:dyDescent="0.25">
      <c r="A62" s="19"/>
      <c r="B62" s="99" t="s">
        <v>49</v>
      </c>
      <c r="C62" s="100"/>
      <c r="D62" s="100"/>
      <c r="E62" s="100"/>
      <c r="F62" s="100"/>
      <c r="G62" s="101">
        <f>G61-G60</f>
        <v>439500</v>
      </c>
    </row>
    <row r="63" spans="1:7" ht="12" customHeight="1" x14ac:dyDescent="0.25">
      <c r="A63" s="19"/>
      <c r="B63" s="20" t="s">
        <v>50</v>
      </c>
      <c r="C63" s="21"/>
      <c r="D63" s="21"/>
      <c r="E63" s="21"/>
      <c r="F63" s="21"/>
      <c r="G63" s="16"/>
    </row>
    <row r="64" spans="1:7" ht="12.75" customHeight="1" thickBot="1" x14ac:dyDescent="0.3">
      <c r="A64" s="19"/>
      <c r="B64" s="22"/>
      <c r="C64" s="21"/>
      <c r="D64" s="21"/>
      <c r="E64" s="21"/>
      <c r="F64" s="21"/>
      <c r="G64" s="16"/>
    </row>
    <row r="65" spans="1:7" ht="12" customHeight="1" x14ac:dyDescent="0.25">
      <c r="A65" s="19"/>
      <c r="B65" s="34" t="s">
        <v>51</v>
      </c>
      <c r="C65" s="35"/>
      <c r="D65" s="35"/>
      <c r="E65" s="35"/>
      <c r="F65" s="36"/>
      <c r="G65" s="16"/>
    </row>
    <row r="66" spans="1:7" ht="12" customHeight="1" x14ac:dyDescent="0.25">
      <c r="A66" s="19"/>
      <c r="B66" s="37" t="s">
        <v>52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53</v>
      </c>
      <c r="C67" s="18"/>
      <c r="D67" s="18"/>
      <c r="E67" s="18"/>
      <c r="F67" s="38"/>
      <c r="G67" s="16"/>
    </row>
    <row r="68" spans="1:7" ht="12" customHeight="1" x14ac:dyDescent="0.25">
      <c r="A68" s="19"/>
      <c r="B68" s="37" t="s">
        <v>54</v>
      </c>
      <c r="C68" s="18"/>
      <c r="D68" s="18"/>
      <c r="E68" s="18"/>
      <c r="F68" s="38"/>
      <c r="G68" s="16"/>
    </row>
    <row r="69" spans="1:7" ht="12" customHeight="1" x14ac:dyDescent="0.25">
      <c r="A69" s="19"/>
      <c r="B69" s="37" t="s">
        <v>55</v>
      </c>
      <c r="C69" s="18"/>
      <c r="D69" s="18"/>
      <c r="E69" s="18"/>
      <c r="F69" s="38"/>
      <c r="G69" s="16"/>
    </row>
    <row r="70" spans="1:7" ht="12" customHeight="1" x14ac:dyDescent="0.25">
      <c r="A70" s="19"/>
      <c r="B70" s="37" t="s">
        <v>56</v>
      </c>
      <c r="C70" s="18"/>
      <c r="D70" s="18"/>
      <c r="E70" s="18"/>
      <c r="F70" s="38"/>
      <c r="G70" s="16"/>
    </row>
    <row r="71" spans="1:7" ht="12.75" customHeight="1" thickBot="1" x14ac:dyDescent="0.3">
      <c r="A71" s="19"/>
      <c r="B71" s="39" t="s">
        <v>57</v>
      </c>
      <c r="C71" s="40"/>
      <c r="D71" s="40"/>
      <c r="E71" s="40"/>
      <c r="F71" s="41"/>
      <c r="G71" s="16"/>
    </row>
    <row r="72" spans="1:7" ht="12.75" customHeight="1" x14ac:dyDescent="0.25">
      <c r="A72" s="19"/>
      <c r="B72" s="32"/>
      <c r="C72" s="18"/>
      <c r="D72" s="18"/>
      <c r="E72" s="18"/>
      <c r="F72" s="18"/>
      <c r="G72" s="16"/>
    </row>
    <row r="73" spans="1:7" ht="15" customHeight="1" thickBot="1" x14ac:dyDescent="0.3">
      <c r="A73" s="19"/>
      <c r="B73" s="123" t="s">
        <v>58</v>
      </c>
      <c r="C73" s="124"/>
      <c r="D73" s="31"/>
      <c r="E73" s="9"/>
      <c r="F73" s="9"/>
      <c r="G73" s="16"/>
    </row>
    <row r="74" spans="1:7" ht="12" customHeight="1" x14ac:dyDescent="0.25">
      <c r="A74" s="19"/>
      <c r="B74" s="24" t="s">
        <v>43</v>
      </c>
      <c r="C74" s="10" t="s">
        <v>59</v>
      </c>
      <c r="D74" s="25" t="s">
        <v>60</v>
      </c>
      <c r="E74" s="9"/>
      <c r="F74" s="9"/>
      <c r="G74" s="16"/>
    </row>
    <row r="75" spans="1:7" ht="12" customHeight="1" x14ac:dyDescent="0.25">
      <c r="A75" s="19"/>
      <c r="B75" s="26" t="s">
        <v>61</v>
      </c>
      <c r="C75" s="11">
        <v>6000</v>
      </c>
      <c r="D75" s="27">
        <f>(C75/C81)</f>
        <v>5.6577086280056579E-3</v>
      </c>
      <c r="E75" s="9"/>
      <c r="F75" s="9"/>
      <c r="G75" s="16"/>
    </row>
    <row r="76" spans="1:7" ht="12" customHeight="1" x14ac:dyDescent="0.25">
      <c r="A76" s="19"/>
      <c r="B76" s="26" t="s">
        <v>62</v>
      </c>
      <c r="C76" s="12">
        <v>0</v>
      </c>
      <c r="D76" s="27">
        <v>0</v>
      </c>
      <c r="E76" s="9"/>
      <c r="F76" s="9"/>
      <c r="G76" s="16"/>
    </row>
    <row r="77" spans="1:7" ht="12" customHeight="1" x14ac:dyDescent="0.25">
      <c r="A77" s="19"/>
      <c r="B77" s="26" t="s">
        <v>63</v>
      </c>
      <c r="C77" s="11">
        <v>267500</v>
      </c>
      <c r="D77" s="27">
        <f>(C77/C81)</f>
        <v>0.25223950966525222</v>
      </c>
      <c r="E77" s="9"/>
      <c r="F77" s="9"/>
      <c r="G77" s="16"/>
    </row>
    <row r="78" spans="1:7" ht="12" customHeight="1" x14ac:dyDescent="0.25">
      <c r="A78" s="19"/>
      <c r="B78" s="26" t="s">
        <v>33</v>
      </c>
      <c r="C78" s="11">
        <v>712500</v>
      </c>
      <c r="D78" s="27">
        <f>(C78/C81)</f>
        <v>0.67185289957567185</v>
      </c>
      <c r="E78" s="9"/>
      <c r="F78" s="9"/>
      <c r="G78" s="16"/>
    </row>
    <row r="79" spans="1:7" ht="12" customHeight="1" x14ac:dyDescent="0.25">
      <c r="A79" s="19"/>
      <c r="B79" s="26" t="s">
        <v>64</v>
      </c>
      <c r="C79" s="13">
        <v>24000</v>
      </c>
      <c r="D79" s="27">
        <f>(C79/C81)</f>
        <v>2.2630834512022632E-2</v>
      </c>
      <c r="E79" s="15"/>
      <c r="F79" s="15"/>
      <c r="G79" s="16"/>
    </row>
    <row r="80" spans="1:7" ht="12" customHeight="1" x14ac:dyDescent="0.25">
      <c r="A80" s="19"/>
      <c r="B80" s="26" t="s">
        <v>65</v>
      </c>
      <c r="C80" s="13">
        <v>50500</v>
      </c>
      <c r="D80" s="27">
        <f>(C80/C81)</f>
        <v>4.7619047619047616E-2</v>
      </c>
      <c r="E80" s="15"/>
      <c r="F80" s="15"/>
      <c r="G80" s="16"/>
    </row>
    <row r="81" spans="1:7" ht="12.75" customHeight="1" thickBot="1" x14ac:dyDescent="0.3">
      <c r="A81" s="19"/>
      <c r="B81" s="28" t="s">
        <v>66</v>
      </c>
      <c r="C81" s="29">
        <f>SUM(C75:C80)</f>
        <v>1060500</v>
      </c>
      <c r="D81" s="30">
        <f>SUM(D75:D80)</f>
        <v>1</v>
      </c>
      <c r="E81" s="15"/>
      <c r="F81" s="15"/>
      <c r="G81" s="16"/>
    </row>
    <row r="82" spans="1:7" ht="12" customHeight="1" x14ac:dyDescent="0.25">
      <c r="A82" s="19"/>
      <c r="B82" s="22"/>
      <c r="C82" s="21"/>
      <c r="D82" s="21"/>
      <c r="E82" s="21"/>
      <c r="F82" s="21"/>
      <c r="G82" s="16"/>
    </row>
    <row r="83" spans="1:7" ht="12.75" customHeight="1" x14ac:dyDescent="0.25">
      <c r="A83" s="19"/>
      <c r="B83" s="23"/>
      <c r="C83" s="21"/>
      <c r="D83" s="21"/>
      <c r="E83" s="21"/>
      <c r="F83" s="21"/>
      <c r="G83" s="16"/>
    </row>
    <row r="84" spans="1:7" ht="12" customHeight="1" thickBot="1" x14ac:dyDescent="0.3">
      <c r="A84" s="8"/>
      <c r="B84" s="43"/>
      <c r="C84" s="44" t="s">
        <v>67</v>
      </c>
      <c r="D84" s="45"/>
      <c r="E84" s="46"/>
      <c r="F84" s="14"/>
      <c r="G84" s="16"/>
    </row>
    <row r="85" spans="1:7" ht="12" customHeight="1" x14ac:dyDescent="0.25">
      <c r="A85" s="19"/>
      <c r="B85" s="47" t="s">
        <v>103</v>
      </c>
      <c r="C85" s="48">
        <v>50</v>
      </c>
      <c r="D85" s="48">
        <v>60</v>
      </c>
      <c r="E85" s="49">
        <v>70</v>
      </c>
      <c r="F85" s="42"/>
      <c r="G85" s="17"/>
    </row>
    <row r="86" spans="1:7" ht="12.75" customHeight="1" thickBot="1" x14ac:dyDescent="0.3">
      <c r="A86" s="19"/>
      <c r="B86" s="28" t="s">
        <v>68</v>
      </c>
      <c r="C86" s="29">
        <f>(G60/C85)</f>
        <v>21210</v>
      </c>
      <c r="D86" s="29">
        <f>(G60/D85)</f>
        <v>17675</v>
      </c>
      <c r="E86" s="50">
        <f>(G60/E85)</f>
        <v>15150</v>
      </c>
      <c r="F86" s="42"/>
      <c r="G86" s="17"/>
    </row>
    <row r="87" spans="1:7" ht="15.6" customHeight="1" x14ac:dyDescent="0.25">
      <c r="A87" s="19"/>
      <c r="B87" s="33" t="s">
        <v>69</v>
      </c>
      <c r="C87" s="18"/>
      <c r="D87" s="18"/>
      <c r="E87" s="18"/>
      <c r="F87" s="18"/>
      <c r="G87" s="1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2022-07-04T17:34:24Z</dcterms:modified>
</cp:coreProperties>
</file>