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Avicola" sheetId="1" r:id="rId1"/>
  </sheets>
  <definedNames>
    <definedName name="_xlnm.Print_Area" localSheetId="0">Avicola!$A$1:$G$86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52" i="1" l="1"/>
  <c r="G45" i="1"/>
  <c r="G9" i="1"/>
  <c r="G12" i="1"/>
  <c r="G46" i="1"/>
  <c r="G47" i="1"/>
  <c r="G44" i="1"/>
  <c r="G23" i="1"/>
  <c r="G24" i="1"/>
  <c r="G25" i="1"/>
  <c r="G26" i="1"/>
  <c r="G27" i="1"/>
  <c r="G28" i="1"/>
  <c r="G22" i="1"/>
  <c r="G48" i="1" l="1"/>
  <c r="G55" i="1" s="1"/>
  <c r="G40" i="1"/>
  <c r="G58" i="1"/>
  <c r="G53" i="1"/>
  <c r="C77" i="1" s="1"/>
  <c r="C76" i="1" l="1"/>
  <c r="C75" i="1"/>
  <c r="C73" i="1"/>
  <c r="G34" i="1" l="1"/>
  <c r="G56" i="1" l="1"/>
  <c r="G57" i="1" l="1"/>
  <c r="G59" i="1" s="1"/>
  <c r="C78" i="1"/>
  <c r="C84" i="1" l="1"/>
  <c r="C79" i="1"/>
  <c r="D78" i="1" s="1"/>
  <c r="D84" i="1"/>
  <c r="E84" i="1"/>
  <c r="D76" i="1" l="1"/>
  <c r="D73" i="1"/>
  <c r="D75" i="1"/>
  <c r="D77" i="1"/>
  <c r="D79" i="1" l="1"/>
</calcChain>
</file>

<file path=xl/sharedStrings.xml><?xml version="1.0" encoding="utf-8"?>
<sst xmlns="http://schemas.openxmlformats.org/spreadsheetml/2006/main" count="132" uniqueCount="95">
  <si>
    <t>RUBRO O CULTIVO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</si>
  <si>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</si>
  <si>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</si>
  <si>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</si>
  <si>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</si>
  <si>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</si>
  <si>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</si>
  <si>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</si>
  <si>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</si>
  <si>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</si>
  <si>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</si>
  <si>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</si>
  <si>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</si>
  <si>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</si>
  <si>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</si>
  <si>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</si>
  <si>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</si>
  <si>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</si>
  <si>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</si>
  <si>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</si>
  <si>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</si>
  <si>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</si>
  <si>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</si>
  <si>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</si>
  <si>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</si>
  <si>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</si>
  <si>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</si>
  <si>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</si>
  <si>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</si>
  <si>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</si>
  <si>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</si>
  <si>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</si>
  <si>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</si>
  <si>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</si>
  <si>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</si>
  <si>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</si>
  <si>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</si>
  <si>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</si>
  <si>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</si>
  <si>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</si>
  <si>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</si>
  <si>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</si>
  <si>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</si>
  <si>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</si>
  <si>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</si>
  <si>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</si>
  <si>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</si>
  <si>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</si>
  <si>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</si>
  <si>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</si>
  <si>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</si>
  <si>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</si>
  <si>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</si>
  <si>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</si>
  <si>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</si>
  <si>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</si>
  <si>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</si>
  <si>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</si>
  <si>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</si>
  <si>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Rendimiento (Un/hà)</t>
  </si>
  <si>
    <t>Costo unitario ($/Un) (*)</t>
  </si>
  <si>
    <t>PRECIO ESPERADO ($/unidad)</t>
  </si>
  <si>
    <t>Criollas- Lhomann  Brown</t>
  </si>
  <si>
    <t>Medio</t>
  </si>
  <si>
    <t>Lib. B. O'Higgins</t>
  </si>
  <si>
    <t>Enero-Diciembre</t>
  </si>
  <si>
    <t>Mercado regional</t>
  </si>
  <si>
    <t xml:space="preserve">Labores Corral </t>
  </si>
  <si>
    <t>Monitoreo sanidad del corral</t>
  </si>
  <si>
    <t>Desparasitación y vitaminas</t>
  </si>
  <si>
    <t>Abril-Octubre</t>
  </si>
  <si>
    <t>Muestreo fecas</t>
  </si>
  <si>
    <t>Nov.-Enero-Abril</t>
  </si>
  <si>
    <t>Registros</t>
  </si>
  <si>
    <t>Antiparasitario y vitaminas</t>
  </si>
  <si>
    <t>ml</t>
  </si>
  <si>
    <t>Marzo y Septiembre</t>
  </si>
  <si>
    <t>Alimento</t>
  </si>
  <si>
    <t>Kg</t>
  </si>
  <si>
    <t>global</t>
  </si>
  <si>
    <t>AVES PONEDORAS</t>
  </si>
  <si>
    <t>RAZA</t>
  </si>
  <si>
    <t>RENDIMIENTO (HUEVOS/100 GALLINAS .)</t>
  </si>
  <si>
    <t>INFRAESTRUCTURA</t>
  </si>
  <si>
    <t>Evaluación condición corporal</t>
  </si>
  <si>
    <t xml:space="preserve">Recoleccion y clasificacion </t>
  </si>
  <si>
    <t>Maiz chancado</t>
  </si>
  <si>
    <t>Medicamentos emergencias</t>
  </si>
  <si>
    <t>Alimentación y bebida</t>
  </si>
  <si>
    <t>Energia Electrica (luz)</t>
  </si>
  <si>
    <t>kw</t>
  </si>
  <si>
    <t>marzo - septiembre</t>
  </si>
  <si>
    <t>Junio</t>
  </si>
  <si>
    <t>Todas</t>
  </si>
  <si>
    <t>Las Cabras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</si>
</sst>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6" fontId="19" fillId="0" borderId="19" applyFont="0" applyFill="0" applyBorder="0" applyAlignment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0" fontId="18" fillId="0" borderId="55" xfId="0" applyFont="1" applyFill="1" applyBorder="1" applyAlignment="1">
      <alignment wrapText="1"/>
    </xf>
    <xf numFmtId="0" fontId="18" fillId="0" borderId="55" xfId="0" applyFont="1" applyFill="1" applyBorder="1" applyAlignment="1">
      <alignment horizontal="center" wrapText="1"/>
    </xf>
    <xf numFmtId="3" fontId="18" fillId="0" borderId="55" xfId="1" applyNumberFormat="1" applyFont="1" applyFill="1" applyBorder="1" applyAlignment="1">
      <alignment horizontal="center" wrapText="1"/>
    </xf>
    <xf numFmtId="0" fontId="18" fillId="0" borderId="55" xfId="0" applyFont="1" applyFill="1" applyBorder="1"/>
    <xf numFmtId="0" fontId="18" fillId="0" borderId="55" xfId="0" applyFont="1" applyFill="1" applyBorder="1" applyAlignment="1">
      <alignment horizontal="center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horizontal="center" vertical="center"/>
    </xf>
    <xf numFmtId="165" fontId="12" fillId="8" borderId="37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4" fillId="2" borderId="5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 wrapText="1"/>
    </xf>
    <xf numFmtId="3" fontId="18" fillId="0" borderId="55" xfId="1" applyNumberFormat="1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left" vertical="center" wrapText="1"/>
    </xf>
    <xf numFmtId="49" fontId="7" fillId="3" borderId="59" xfId="0" applyNumberFormat="1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3" fontId="7" fillId="3" borderId="59" xfId="0" applyNumberFormat="1" applyFont="1" applyFill="1" applyBorder="1" applyAlignment="1">
      <alignment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15" fillId="3" borderId="5" xfId="0" applyNumberFormat="1" applyFont="1" applyFill="1" applyBorder="1" applyAlignment="1">
      <alignment horizontal="left"/>
    </xf>
    <xf numFmtId="0" fontId="15" fillId="4" borderId="5" xfId="0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2666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Normal="100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09" t="s">
        <v>0</v>
      </c>
      <c r="C9" s="123" t="s">
        <v>80</v>
      </c>
      <c r="D9" s="6"/>
      <c r="E9" s="140" t="s">
        <v>82</v>
      </c>
      <c r="F9" s="141"/>
      <c r="G9" s="125">
        <f>100*0.9*300</f>
        <v>27000</v>
      </c>
    </row>
    <row r="10" spans="1:7" ht="15" x14ac:dyDescent="0.25">
      <c r="A10" s="58"/>
      <c r="B10" s="111" t="s">
        <v>81</v>
      </c>
      <c r="C10" s="107" t="s">
        <v>62</v>
      </c>
      <c r="D10" s="104"/>
      <c r="E10" s="138" t="s">
        <v>1</v>
      </c>
      <c r="F10" s="139"/>
      <c r="G10" s="105" t="s">
        <v>65</v>
      </c>
    </row>
    <row r="11" spans="1:7" ht="15" x14ac:dyDescent="0.25">
      <c r="A11" s="58"/>
      <c r="B11" s="111" t="s">
        <v>53</v>
      </c>
      <c r="C11" s="108" t="s">
        <v>63</v>
      </c>
      <c r="D11" s="104"/>
      <c r="E11" s="138" t="s">
        <v>61</v>
      </c>
      <c r="F11" s="139"/>
      <c r="G11" s="126">
        <v>150</v>
      </c>
    </row>
    <row r="12" spans="1:7" ht="15.95" customHeight="1" x14ac:dyDescent="0.25">
      <c r="A12" s="58"/>
      <c r="B12" s="111" t="s">
        <v>54</v>
      </c>
      <c r="C12" s="107" t="s">
        <v>64</v>
      </c>
      <c r="D12" s="104"/>
      <c r="E12" s="146" t="s">
        <v>2</v>
      </c>
      <c r="F12" s="147"/>
      <c r="G12" s="106">
        <f>+G11*G9</f>
        <v>4050000</v>
      </c>
    </row>
    <row r="13" spans="1:7" ht="15" x14ac:dyDescent="0.25">
      <c r="A13" s="58"/>
      <c r="B13" s="111" t="s">
        <v>55</v>
      </c>
      <c r="C13" s="108" t="s">
        <v>94</v>
      </c>
      <c r="D13" s="104"/>
      <c r="E13" s="136" t="s">
        <v>3</v>
      </c>
      <c r="F13" s="137"/>
      <c r="G13" s="7" t="s">
        <v>66</v>
      </c>
    </row>
    <row r="14" spans="1:7" ht="13.5" customHeight="1" x14ac:dyDescent="0.25">
      <c r="A14" s="58"/>
      <c r="B14" s="111" t="s">
        <v>4</v>
      </c>
      <c r="C14" s="108" t="s">
        <v>93</v>
      </c>
      <c r="D14" s="104"/>
      <c r="E14" s="136" t="s">
        <v>5</v>
      </c>
      <c r="F14" s="137"/>
      <c r="G14" s="105" t="s">
        <v>65</v>
      </c>
    </row>
    <row r="15" spans="1:7" ht="25.5" x14ac:dyDescent="0.25">
      <c r="A15" s="58"/>
      <c r="B15" s="111" t="s">
        <v>6</v>
      </c>
      <c r="C15" s="124" t="s">
        <v>92</v>
      </c>
      <c r="D15" s="104"/>
      <c r="E15" s="142" t="s">
        <v>7</v>
      </c>
      <c r="F15" s="143"/>
      <c r="G15" s="7" t="s">
        <v>83</v>
      </c>
    </row>
    <row r="16" spans="1:7" ht="12" customHeight="1" x14ac:dyDescent="0.25">
      <c r="A16" s="2"/>
      <c r="B16" s="110"/>
      <c r="C16" s="8"/>
      <c r="D16" s="9"/>
      <c r="E16" s="10"/>
      <c r="F16" s="10"/>
      <c r="G16" s="11"/>
    </row>
    <row r="17" spans="1:7" ht="12" customHeight="1" x14ac:dyDescent="0.25">
      <c r="A17" s="12"/>
      <c r="B17" s="144" t="s">
        <v>8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13"/>
      <c r="C18" s="14"/>
      <c r="D18" s="14"/>
      <c r="E18" s="14"/>
      <c r="F18" s="15"/>
      <c r="G18" s="15"/>
    </row>
    <row r="19" spans="1:7" ht="12" customHeight="1" x14ac:dyDescent="0.25">
      <c r="A19" s="5"/>
      <c r="B19" s="16" t="s">
        <v>9</v>
      </c>
      <c r="C19" s="17"/>
      <c r="D19" s="18"/>
      <c r="E19" s="18"/>
      <c r="F19" s="18"/>
      <c r="G19" s="18"/>
    </row>
    <row r="20" spans="1:7" ht="24" customHeight="1" x14ac:dyDescent="0.25">
      <c r="A20" s="12"/>
      <c r="B20" s="19" t="s">
        <v>10</v>
      </c>
      <c r="C20" s="19" t="s">
        <v>11</v>
      </c>
      <c r="D20" s="19" t="s">
        <v>12</v>
      </c>
      <c r="E20" s="19" t="s">
        <v>13</v>
      </c>
      <c r="F20" s="19" t="s">
        <v>14</v>
      </c>
      <c r="G20" s="19" t="s">
        <v>15</v>
      </c>
    </row>
    <row r="21" spans="1:7" ht="12.75" customHeight="1" x14ac:dyDescent="0.25">
      <c r="A21" s="12"/>
      <c r="B21" s="129" t="s">
        <v>67</v>
      </c>
      <c r="C21" s="127"/>
      <c r="D21" s="127"/>
      <c r="E21" s="127"/>
      <c r="F21" s="128"/>
      <c r="G21" s="128"/>
    </row>
    <row r="22" spans="1:7" ht="24" x14ac:dyDescent="0.25">
      <c r="A22" s="12"/>
      <c r="B22" s="129" t="s">
        <v>68</v>
      </c>
      <c r="C22" s="127" t="s">
        <v>16</v>
      </c>
      <c r="D22" s="127">
        <v>5</v>
      </c>
      <c r="E22" s="127" t="s">
        <v>65</v>
      </c>
      <c r="F22" s="128">
        <v>22000</v>
      </c>
      <c r="G22" s="128">
        <f>+F22*D22</f>
        <v>110000</v>
      </c>
    </row>
    <row r="23" spans="1:7" ht="12.75" customHeight="1" x14ac:dyDescent="0.25">
      <c r="A23" s="12"/>
      <c r="B23" s="129" t="s">
        <v>88</v>
      </c>
      <c r="C23" s="127" t="s">
        <v>16</v>
      </c>
      <c r="D23" s="127">
        <v>23</v>
      </c>
      <c r="E23" s="127" t="s">
        <v>65</v>
      </c>
      <c r="F23" s="128">
        <v>22000</v>
      </c>
      <c r="G23" s="128">
        <f t="shared" ref="G23:G28" si="0">+F23*D23</f>
        <v>506000</v>
      </c>
    </row>
    <row r="24" spans="1:7" ht="12" customHeight="1" x14ac:dyDescent="0.25">
      <c r="A24" s="2"/>
      <c r="B24" s="129" t="s">
        <v>69</v>
      </c>
      <c r="C24" s="127" t="s">
        <v>16</v>
      </c>
      <c r="D24" s="127">
        <v>2</v>
      </c>
      <c r="E24" s="127" t="s">
        <v>70</v>
      </c>
      <c r="F24" s="128">
        <v>22000</v>
      </c>
      <c r="G24" s="128">
        <f t="shared" si="0"/>
        <v>44000</v>
      </c>
    </row>
    <row r="25" spans="1:7" ht="12" customHeight="1" x14ac:dyDescent="0.25">
      <c r="A25" s="5"/>
      <c r="B25" s="129" t="s">
        <v>71</v>
      </c>
      <c r="C25" s="127" t="s">
        <v>16</v>
      </c>
      <c r="D25" s="127">
        <v>1</v>
      </c>
      <c r="E25" s="127" t="s">
        <v>65</v>
      </c>
      <c r="F25" s="128">
        <v>22000</v>
      </c>
      <c r="G25" s="128">
        <f t="shared" si="0"/>
        <v>22000</v>
      </c>
    </row>
    <row r="26" spans="1:7" ht="24" x14ac:dyDescent="0.25">
      <c r="A26" s="5"/>
      <c r="B26" s="129" t="s">
        <v>84</v>
      </c>
      <c r="C26" s="127" t="s">
        <v>16</v>
      </c>
      <c r="D26" s="127">
        <v>3</v>
      </c>
      <c r="E26" s="127" t="s">
        <v>72</v>
      </c>
      <c r="F26" s="128">
        <v>22000</v>
      </c>
      <c r="G26" s="128">
        <f t="shared" si="0"/>
        <v>66000</v>
      </c>
    </row>
    <row r="27" spans="1:7" ht="12" customHeight="1" x14ac:dyDescent="0.25">
      <c r="A27" s="5"/>
      <c r="B27" s="129" t="s">
        <v>73</v>
      </c>
      <c r="C27" s="127" t="s">
        <v>16</v>
      </c>
      <c r="D27" s="127">
        <v>2</v>
      </c>
      <c r="E27" s="127" t="s">
        <v>65</v>
      </c>
      <c r="F27" s="128">
        <v>22000</v>
      </c>
      <c r="G27" s="128">
        <f t="shared" si="0"/>
        <v>44000</v>
      </c>
    </row>
    <row r="28" spans="1:7" ht="12" customHeight="1" x14ac:dyDescent="0.25">
      <c r="A28" s="58"/>
      <c r="B28" s="129" t="s">
        <v>85</v>
      </c>
      <c r="C28" s="127" t="s">
        <v>16</v>
      </c>
      <c r="D28" s="127">
        <v>10</v>
      </c>
      <c r="E28" s="127" t="s">
        <v>65</v>
      </c>
      <c r="F28" s="128">
        <v>22000</v>
      </c>
      <c r="G28" s="128">
        <f t="shared" si="0"/>
        <v>220000</v>
      </c>
    </row>
    <row r="29" spans="1:7" ht="12.75" customHeight="1" x14ac:dyDescent="0.25">
      <c r="A29" s="12"/>
      <c r="B29" s="130" t="s">
        <v>17</v>
      </c>
      <c r="C29" s="131"/>
      <c r="D29" s="131"/>
      <c r="E29" s="131"/>
      <c r="F29" s="132"/>
      <c r="G29" s="133">
        <f>SUM(G21:G28)</f>
        <v>1012000</v>
      </c>
    </row>
    <row r="30" spans="1:7" ht="14.25" customHeight="1" x14ac:dyDescent="0.25">
      <c r="A30" s="12"/>
      <c r="B30" s="13"/>
      <c r="C30" s="15"/>
      <c r="D30" s="15"/>
      <c r="E30" s="15"/>
      <c r="F30" s="20"/>
      <c r="G30" s="20"/>
    </row>
    <row r="31" spans="1:7" ht="12.75" customHeight="1" x14ac:dyDescent="0.25">
      <c r="A31" s="12"/>
      <c r="B31" s="21" t="s">
        <v>18</v>
      </c>
      <c r="C31" s="22"/>
      <c r="D31" s="23"/>
      <c r="E31" s="23"/>
      <c r="F31" s="24"/>
      <c r="G31" s="24"/>
    </row>
    <row r="32" spans="1:7" ht="25.5" customHeight="1" x14ac:dyDescent="0.25">
      <c r="A32" s="5"/>
      <c r="B32" s="25" t="s">
        <v>10</v>
      </c>
      <c r="C32" s="26" t="s">
        <v>11</v>
      </c>
      <c r="D32" s="26" t="s">
        <v>12</v>
      </c>
      <c r="E32" s="25" t="s">
        <v>13</v>
      </c>
      <c r="F32" s="26" t="s">
        <v>14</v>
      </c>
      <c r="G32" s="25" t="s">
        <v>15</v>
      </c>
    </row>
    <row r="33" spans="1:11" ht="12" customHeight="1" x14ac:dyDescent="0.25">
      <c r="A33" s="2"/>
      <c r="B33" s="27"/>
      <c r="C33" s="28"/>
      <c r="D33" s="28"/>
      <c r="E33" s="28"/>
      <c r="F33" s="102"/>
      <c r="G33" s="102"/>
    </row>
    <row r="34" spans="1:11" ht="12" customHeight="1" x14ac:dyDescent="0.25">
      <c r="A34" s="5"/>
      <c r="B34" s="29" t="s">
        <v>19</v>
      </c>
      <c r="C34" s="30"/>
      <c r="D34" s="30"/>
      <c r="E34" s="30"/>
      <c r="F34" s="31"/>
      <c r="G34" s="103">
        <f>SUM(G33)</f>
        <v>0</v>
      </c>
    </row>
    <row r="35" spans="1:11" ht="15.75" customHeight="1" x14ac:dyDescent="0.25">
      <c r="A35" s="5"/>
      <c r="B35" s="32"/>
      <c r="C35" s="33"/>
      <c r="D35" s="33"/>
      <c r="E35" s="33"/>
      <c r="F35" s="34"/>
      <c r="G35" s="34"/>
      <c r="K35" s="101"/>
    </row>
    <row r="36" spans="1:11" ht="12.75" customHeight="1" x14ac:dyDescent="0.25">
      <c r="A36" s="12"/>
      <c r="B36" s="21" t="s">
        <v>20</v>
      </c>
      <c r="C36" s="22"/>
      <c r="D36" s="23"/>
      <c r="E36" s="23"/>
      <c r="F36" s="24"/>
      <c r="G36" s="24"/>
      <c r="K36" s="101"/>
    </row>
    <row r="37" spans="1:11" ht="21" customHeight="1" x14ac:dyDescent="0.25">
      <c r="A37" s="12"/>
      <c r="B37" s="35" t="s">
        <v>10</v>
      </c>
      <c r="C37" s="35" t="s">
        <v>11</v>
      </c>
      <c r="D37" s="35" t="s">
        <v>12</v>
      </c>
      <c r="E37" s="35" t="s">
        <v>13</v>
      </c>
      <c r="F37" s="36" t="s">
        <v>14</v>
      </c>
      <c r="G37" s="35" t="s">
        <v>15</v>
      </c>
    </row>
    <row r="38" spans="1:11" ht="12.75" customHeight="1" x14ac:dyDescent="0.25">
      <c r="A38" s="12"/>
      <c r="B38" s="112"/>
      <c r="C38" s="113"/>
      <c r="D38" s="113"/>
      <c r="E38" s="113"/>
      <c r="F38" s="114"/>
      <c r="G38" s="114"/>
    </row>
    <row r="39" spans="1:11" ht="12.75" customHeight="1" x14ac:dyDescent="0.25">
      <c r="A39" s="12"/>
      <c r="B39" s="112"/>
      <c r="C39" s="113"/>
      <c r="D39" s="113"/>
      <c r="E39" s="113"/>
      <c r="F39" s="114"/>
      <c r="G39" s="114"/>
    </row>
    <row r="40" spans="1:11" ht="12" customHeight="1" x14ac:dyDescent="0.25">
      <c r="A40" s="58"/>
      <c r="B40" s="117" t="s">
        <v>21</v>
      </c>
      <c r="C40" s="118"/>
      <c r="D40" s="118"/>
      <c r="E40" s="118"/>
      <c r="F40" s="119"/>
      <c r="G40" s="120">
        <f>SUM(G38:G39)</f>
        <v>0</v>
      </c>
    </row>
    <row r="41" spans="1:11" ht="12" customHeight="1" x14ac:dyDescent="0.25">
      <c r="A41" s="58"/>
      <c r="B41" s="32"/>
      <c r="C41" s="33"/>
      <c r="D41" s="33"/>
      <c r="E41" s="33"/>
      <c r="F41" s="34"/>
      <c r="G41" s="34"/>
    </row>
    <row r="42" spans="1:11" ht="12.75" customHeight="1" x14ac:dyDescent="0.25">
      <c r="A42" s="58"/>
      <c r="B42" s="21" t="s">
        <v>22</v>
      </c>
      <c r="C42" s="22"/>
      <c r="D42" s="23"/>
      <c r="E42" s="23"/>
      <c r="F42" s="24"/>
      <c r="G42" s="24"/>
    </row>
    <row r="43" spans="1:11" ht="12" customHeight="1" x14ac:dyDescent="0.25">
      <c r="A43" s="58"/>
      <c r="B43" s="36" t="s">
        <v>23</v>
      </c>
      <c r="C43" s="36" t="s">
        <v>24</v>
      </c>
      <c r="D43" s="36" t="s">
        <v>25</v>
      </c>
      <c r="E43" s="36" t="s">
        <v>13</v>
      </c>
      <c r="F43" s="36" t="s">
        <v>14</v>
      </c>
      <c r="G43" s="36" t="s">
        <v>15</v>
      </c>
    </row>
    <row r="44" spans="1:11" ht="12" customHeight="1" x14ac:dyDescent="0.25">
      <c r="A44" s="58"/>
      <c r="B44" s="129" t="s">
        <v>74</v>
      </c>
      <c r="C44" s="127" t="s">
        <v>75</v>
      </c>
      <c r="D44" s="127">
        <v>12</v>
      </c>
      <c r="E44" s="127" t="s">
        <v>76</v>
      </c>
      <c r="F44" s="128">
        <v>2000</v>
      </c>
      <c r="G44" s="128">
        <f>+F44*D44</f>
        <v>24000</v>
      </c>
    </row>
    <row r="45" spans="1:11" ht="12" customHeight="1" x14ac:dyDescent="0.25">
      <c r="A45" s="58"/>
      <c r="B45" s="129" t="s">
        <v>77</v>
      </c>
      <c r="C45" s="127" t="s">
        <v>78</v>
      </c>
      <c r="D45" s="127">
        <v>4000</v>
      </c>
      <c r="E45" s="127" t="s">
        <v>65</v>
      </c>
      <c r="F45" s="128">
        <v>500</v>
      </c>
      <c r="G45" s="128">
        <f t="shared" ref="G45:G47" si="1">+F45*D45</f>
        <v>2000000</v>
      </c>
    </row>
    <row r="46" spans="1:11" ht="12" customHeight="1" x14ac:dyDescent="0.25">
      <c r="A46" s="58"/>
      <c r="B46" s="129" t="s">
        <v>86</v>
      </c>
      <c r="C46" s="127" t="s">
        <v>26</v>
      </c>
      <c r="D46" s="127">
        <v>1000</v>
      </c>
      <c r="E46" s="127" t="s">
        <v>65</v>
      </c>
      <c r="F46" s="128">
        <v>500</v>
      </c>
      <c r="G46" s="128">
        <f t="shared" si="1"/>
        <v>500000</v>
      </c>
    </row>
    <row r="47" spans="1:11" ht="12" customHeight="1" x14ac:dyDescent="0.25">
      <c r="A47" s="58"/>
      <c r="B47" s="129" t="s">
        <v>87</v>
      </c>
      <c r="C47" s="127" t="s">
        <v>79</v>
      </c>
      <c r="D47" s="127">
        <v>10</v>
      </c>
      <c r="E47" s="127" t="s">
        <v>65</v>
      </c>
      <c r="F47" s="128">
        <v>5000</v>
      </c>
      <c r="G47" s="128">
        <f t="shared" si="1"/>
        <v>50000</v>
      </c>
    </row>
    <row r="48" spans="1:11" ht="11.25" customHeight="1" x14ac:dyDescent="0.25">
      <c r="B48" s="37" t="s">
        <v>27</v>
      </c>
      <c r="C48" s="38"/>
      <c r="D48" s="38"/>
      <c r="E48" s="38"/>
      <c r="F48" s="39"/>
      <c r="G48" s="40">
        <f>SUM(G44:G47)</f>
        <v>2574000</v>
      </c>
    </row>
    <row r="49" spans="2:7" ht="11.25" customHeight="1" x14ac:dyDescent="0.25">
      <c r="B49" s="32"/>
      <c r="C49" s="33"/>
      <c r="D49" s="33"/>
      <c r="E49" s="41"/>
      <c r="F49" s="34"/>
      <c r="G49" s="34"/>
    </row>
    <row r="50" spans="2:7" ht="11.25" customHeight="1" x14ac:dyDescent="0.25">
      <c r="B50" s="21" t="s">
        <v>28</v>
      </c>
      <c r="C50" s="22"/>
      <c r="D50" s="23"/>
      <c r="E50" s="23"/>
      <c r="F50" s="24"/>
      <c r="G50" s="24"/>
    </row>
    <row r="51" spans="2:7" ht="11.25" customHeight="1" x14ac:dyDescent="0.25">
      <c r="B51" s="35" t="s">
        <v>29</v>
      </c>
      <c r="C51" s="36" t="s">
        <v>24</v>
      </c>
      <c r="D51" s="36" t="s">
        <v>25</v>
      </c>
      <c r="E51" s="35" t="s">
        <v>13</v>
      </c>
      <c r="F51" s="36" t="s">
        <v>14</v>
      </c>
      <c r="G51" s="35" t="s">
        <v>15</v>
      </c>
    </row>
    <row r="52" spans="2:7" ht="11.25" customHeight="1" x14ac:dyDescent="0.25">
      <c r="B52" s="115" t="s">
        <v>89</v>
      </c>
      <c r="C52" s="116" t="s">
        <v>90</v>
      </c>
      <c r="D52" s="116">
        <v>20</v>
      </c>
      <c r="E52" s="116" t="s">
        <v>91</v>
      </c>
      <c r="F52" s="114">
        <v>160</v>
      </c>
      <c r="G52" s="114">
        <f>+F52*D52</f>
        <v>3200</v>
      </c>
    </row>
    <row r="53" spans="2:7" ht="11.25" customHeight="1" x14ac:dyDescent="0.25">
      <c r="B53" s="42" t="s">
        <v>30</v>
      </c>
      <c r="C53" s="43"/>
      <c r="D53" s="43"/>
      <c r="E53" s="43"/>
      <c r="F53" s="44"/>
      <c r="G53" s="45">
        <f>SUM(G52:G52)</f>
        <v>3200</v>
      </c>
    </row>
    <row r="54" spans="2:7" ht="11.25" customHeight="1" x14ac:dyDescent="0.25">
      <c r="B54" s="61"/>
      <c r="C54" s="61"/>
      <c r="D54" s="61"/>
      <c r="E54" s="61"/>
      <c r="F54" s="62"/>
      <c r="G54" s="62"/>
    </row>
    <row r="55" spans="2:7" ht="11.25" customHeight="1" x14ac:dyDescent="0.25">
      <c r="B55" s="63" t="s">
        <v>31</v>
      </c>
      <c r="C55" s="64"/>
      <c r="D55" s="64"/>
      <c r="E55" s="64"/>
      <c r="F55" s="64"/>
      <c r="G55" s="65">
        <f>G29+G34+G40+G48+G53</f>
        <v>3589200</v>
      </c>
    </row>
    <row r="56" spans="2:7" ht="11.25" customHeight="1" x14ac:dyDescent="0.25">
      <c r="B56" s="66" t="s">
        <v>32</v>
      </c>
      <c r="C56" s="47"/>
      <c r="D56" s="47"/>
      <c r="E56" s="47"/>
      <c r="F56" s="47"/>
      <c r="G56" s="67">
        <f>G55*0.05</f>
        <v>179460</v>
      </c>
    </row>
    <row r="57" spans="2:7" ht="11.25" customHeight="1" x14ac:dyDescent="0.25">
      <c r="B57" s="68" t="s">
        <v>33</v>
      </c>
      <c r="C57" s="46"/>
      <c r="D57" s="46"/>
      <c r="E57" s="46"/>
      <c r="F57" s="46"/>
      <c r="G57" s="69">
        <f>G56+G55</f>
        <v>3768660</v>
      </c>
    </row>
    <row r="58" spans="2:7" ht="11.25" customHeight="1" x14ac:dyDescent="0.25">
      <c r="B58" s="66" t="s">
        <v>34</v>
      </c>
      <c r="C58" s="47"/>
      <c r="D58" s="47"/>
      <c r="E58" s="47"/>
      <c r="F58" s="47"/>
      <c r="G58" s="67">
        <f>G12</f>
        <v>4050000</v>
      </c>
    </row>
    <row r="59" spans="2:7" ht="11.25" customHeight="1" x14ac:dyDescent="0.25">
      <c r="B59" s="70" t="s">
        <v>35</v>
      </c>
      <c r="C59" s="71"/>
      <c r="D59" s="71"/>
      <c r="E59" s="71"/>
      <c r="F59" s="71"/>
      <c r="G59" s="72">
        <f>G58-G57</f>
        <v>281340</v>
      </c>
    </row>
    <row r="60" spans="2:7" ht="11.25" customHeight="1" x14ac:dyDescent="0.25">
      <c r="B60" s="59" t="s">
        <v>36</v>
      </c>
      <c r="C60" s="60"/>
      <c r="D60" s="60"/>
      <c r="E60" s="60"/>
      <c r="F60" s="60"/>
      <c r="G60" s="55"/>
    </row>
    <row r="61" spans="2:7" ht="11.25" customHeight="1" thickBot="1" x14ac:dyDescent="0.3">
      <c r="B61" s="73"/>
      <c r="C61" s="60"/>
      <c r="D61" s="60"/>
      <c r="E61" s="60"/>
      <c r="F61" s="60"/>
      <c r="G61" s="55"/>
    </row>
    <row r="62" spans="2:7" ht="11.25" customHeight="1" x14ac:dyDescent="0.25">
      <c r="B62" s="85" t="s">
        <v>37</v>
      </c>
      <c r="C62" s="86"/>
      <c r="D62" s="86"/>
      <c r="E62" s="86"/>
      <c r="F62" s="87"/>
      <c r="G62" s="55"/>
    </row>
    <row r="63" spans="2:7" ht="11.25" customHeight="1" x14ac:dyDescent="0.25">
      <c r="B63" s="88" t="s">
        <v>38</v>
      </c>
      <c r="C63" s="57"/>
      <c r="D63" s="57"/>
      <c r="E63" s="57"/>
      <c r="F63" s="89"/>
      <c r="G63" s="55"/>
    </row>
    <row r="64" spans="2:7" ht="11.25" customHeight="1" x14ac:dyDescent="0.25">
      <c r="B64" s="88" t="s">
        <v>56</v>
      </c>
      <c r="C64" s="57"/>
      <c r="D64" s="57"/>
      <c r="E64" s="57"/>
      <c r="F64" s="89"/>
      <c r="G64" s="55"/>
    </row>
    <row r="65" spans="2:7" ht="11.25" customHeight="1" x14ac:dyDescent="0.25">
      <c r="B65" s="88" t="s">
        <v>57</v>
      </c>
      <c r="C65" s="57"/>
      <c r="D65" s="57"/>
      <c r="E65" s="57"/>
      <c r="F65" s="89"/>
      <c r="G65" s="55"/>
    </row>
    <row r="66" spans="2:7" ht="11.25" customHeight="1" x14ac:dyDescent="0.25">
      <c r="B66" s="88" t="s">
        <v>39</v>
      </c>
      <c r="C66" s="57"/>
      <c r="D66" s="57"/>
      <c r="E66" s="57"/>
      <c r="F66" s="89"/>
      <c r="G66" s="55"/>
    </row>
    <row r="67" spans="2:7" ht="11.25" customHeight="1" x14ac:dyDescent="0.25">
      <c r="B67" s="88" t="s">
        <v>40</v>
      </c>
      <c r="C67" s="57"/>
      <c r="D67" s="57"/>
      <c r="E67" s="57"/>
      <c r="F67" s="89"/>
      <c r="G67" s="55"/>
    </row>
    <row r="68" spans="2:7" ht="11.25" customHeight="1" x14ac:dyDescent="0.25">
      <c r="B68" s="88" t="s">
        <v>41</v>
      </c>
      <c r="C68" s="57"/>
      <c r="D68" s="57"/>
      <c r="E68" s="57"/>
      <c r="F68" s="89"/>
      <c r="G68" s="55"/>
    </row>
    <row r="69" spans="2:7" ht="11.25" customHeight="1" thickBot="1" x14ac:dyDescent="0.3">
      <c r="B69" s="90" t="s">
        <v>58</v>
      </c>
      <c r="C69" s="91"/>
      <c r="D69" s="91"/>
      <c r="E69" s="91"/>
      <c r="F69" s="92"/>
      <c r="G69" s="55"/>
    </row>
    <row r="70" spans="2:7" ht="11.25" customHeight="1" x14ac:dyDescent="0.25">
      <c r="B70" s="83"/>
      <c r="C70" s="57"/>
      <c r="D70" s="57"/>
      <c r="E70" s="57"/>
      <c r="F70" s="57"/>
      <c r="G70" s="55"/>
    </row>
    <row r="71" spans="2:7" ht="11.25" customHeight="1" thickBot="1" x14ac:dyDescent="0.3">
      <c r="B71" s="134" t="s">
        <v>42</v>
      </c>
      <c r="C71" s="135"/>
      <c r="D71" s="82"/>
      <c r="E71" s="48"/>
      <c r="F71" s="48"/>
      <c r="G71" s="55"/>
    </row>
    <row r="72" spans="2:7" ht="11.25" customHeight="1" x14ac:dyDescent="0.25">
      <c r="B72" s="75" t="s">
        <v>29</v>
      </c>
      <c r="C72" s="49" t="s">
        <v>43</v>
      </c>
      <c r="D72" s="76" t="s">
        <v>44</v>
      </c>
      <c r="E72" s="48"/>
      <c r="F72" s="48"/>
      <c r="G72" s="55"/>
    </row>
    <row r="73" spans="2:7" ht="11.25" customHeight="1" x14ac:dyDescent="0.25">
      <c r="B73" s="77" t="s">
        <v>45</v>
      </c>
      <c r="C73" s="50">
        <f>+G29</f>
        <v>1012000</v>
      </c>
      <c r="D73" s="78">
        <f>(C73/C79)</f>
        <v>0.26853045910217427</v>
      </c>
      <c r="E73" s="48"/>
      <c r="F73" s="48"/>
      <c r="G73" s="55"/>
    </row>
    <row r="74" spans="2:7" ht="11.25" customHeight="1" x14ac:dyDescent="0.25">
      <c r="B74" s="77" t="s">
        <v>46</v>
      </c>
      <c r="C74" s="51">
        <v>0</v>
      </c>
      <c r="D74" s="78">
        <v>0</v>
      </c>
      <c r="E74" s="48"/>
      <c r="F74" s="48"/>
      <c r="G74" s="55"/>
    </row>
    <row r="75" spans="2:7" ht="11.25" customHeight="1" x14ac:dyDescent="0.25">
      <c r="B75" s="77" t="s">
        <v>47</v>
      </c>
      <c r="C75" s="50">
        <f>+G40</f>
        <v>0</v>
      </c>
      <c r="D75" s="78">
        <f>(C75/C79)</f>
        <v>0</v>
      </c>
      <c r="E75" s="48"/>
      <c r="F75" s="48"/>
      <c r="G75" s="55"/>
    </row>
    <row r="76" spans="2:7" ht="11.25" customHeight="1" x14ac:dyDescent="0.25">
      <c r="B76" s="77" t="s">
        <v>23</v>
      </c>
      <c r="C76" s="50">
        <f>+G48</f>
        <v>2574000</v>
      </c>
      <c r="D76" s="78">
        <f>(C76/C79)</f>
        <v>0.68300138510770403</v>
      </c>
      <c r="E76" s="48"/>
      <c r="F76" s="48"/>
      <c r="G76" s="55"/>
    </row>
    <row r="77" spans="2:7" ht="11.25" customHeight="1" x14ac:dyDescent="0.25">
      <c r="B77" s="77" t="s">
        <v>48</v>
      </c>
      <c r="C77" s="52">
        <f>+G53</f>
        <v>3200</v>
      </c>
      <c r="D77" s="78">
        <f>(C77/C79)</f>
        <v>8.4910817107406876E-4</v>
      </c>
      <c r="E77" s="54"/>
      <c r="F77" s="54"/>
      <c r="G77" s="55"/>
    </row>
    <row r="78" spans="2:7" ht="11.25" customHeight="1" x14ac:dyDescent="0.25">
      <c r="B78" s="77" t="s">
        <v>49</v>
      </c>
      <c r="C78" s="52">
        <f>+G56</f>
        <v>179460</v>
      </c>
      <c r="D78" s="78">
        <f>(C78/C79)</f>
        <v>4.7619047619047616E-2</v>
      </c>
      <c r="E78" s="54"/>
      <c r="F78" s="54"/>
      <c r="G78" s="55"/>
    </row>
    <row r="79" spans="2:7" ht="11.25" customHeight="1" thickBot="1" x14ac:dyDescent="0.3">
      <c r="B79" s="79" t="s">
        <v>50</v>
      </c>
      <c r="C79" s="80">
        <f>SUM(C73:C78)</f>
        <v>3768660</v>
      </c>
      <c r="D79" s="81">
        <f>SUM(D73:D78)</f>
        <v>1</v>
      </c>
      <c r="E79" s="54"/>
      <c r="F79" s="54"/>
      <c r="G79" s="55"/>
    </row>
    <row r="80" spans="2:7" ht="11.25" customHeight="1" x14ac:dyDescent="0.25">
      <c r="B80" s="73"/>
      <c r="C80" s="60"/>
      <c r="D80" s="60"/>
      <c r="E80" s="60"/>
      <c r="F80" s="60"/>
      <c r="G80" s="55"/>
    </row>
    <row r="81" spans="2:7" ht="11.25" customHeight="1" x14ac:dyDescent="0.25">
      <c r="B81" s="74"/>
      <c r="C81" s="60"/>
      <c r="D81" s="60"/>
      <c r="E81" s="60"/>
      <c r="F81" s="60"/>
      <c r="G81" s="55"/>
    </row>
    <row r="82" spans="2:7" ht="11.25" customHeight="1" thickBot="1" x14ac:dyDescent="0.3">
      <c r="B82" s="94"/>
      <c r="C82" s="95" t="s">
        <v>51</v>
      </c>
      <c r="D82" s="96"/>
      <c r="E82" s="97"/>
      <c r="F82" s="53"/>
      <c r="G82" s="55"/>
    </row>
    <row r="83" spans="2:7" ht="11.25" customHeight="1" x14ac:dyDescent="0.25">
      <c r="B83" s="98" t="s">
        <v>59</v>
      </c>
      <c r="C83" s="99">
        <v>26000</v>
      </c>
      <c r="D83" s="99">
        <v>27000</v>
      </c>
      <c r="E83" s="100">
        <v>28000</v>
      </c>
      <c r="F83" s="93"/>
      <c r="G83" s="56"/>
    </row>
    <row r="84" spans="2:7" ht="11.25" customHeight="1" thickBot="1" x14ac:dyDescent="0.3">
      <c r="B84" s="79" t="s">
        <v>60</v>
      </c>
      <c r="C84" s="121">
        <f>(G57/C83)</f>
        <v>144.94846153846154</v>
      </c>
      <c r="D84" s="121">
        <f>(G57/D83)</f>
        <v>139.58000000000001</v>
      </c>
      <c r="E84" s="122">
        <f>(G57/E83)</f>
        <v>134.595</v>
      </c>
      <c r="F84" s="93"/>
      <c r="G84" s="56"/>
    </row>
    <row r="85" spans="2:7" ht="11.25" customHeight="1" x14ac:dyDescent="0.25">
      <c r="B85" s="84" t="s">
        <v>52</v>
      </c>
      <c r="C85" s="57"/>
      <c r="D85" s="57"/>
      <c r="E85" s="57"/>
      <c r="F85" s="57"/>
      <c r="G85" s="57"/>
    </row>
  </sheetData>
  <mergeCells count="9">
    <mergeCell ref="B71:C7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3622047244094491" right="0.23622047244094491" top="0.74803149606299213" bottom="0.74803149606299213" header="0.31496062992125984" footer="0.31496062992125984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Avicola</vt:lpstr>
      <vt:lpstr>Avicola!Área_de_impresión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2022-06-16T22:28:28Z</cp:lastPrinted>
  <dcterms:created xsi:type="dcterms:W3CDTF">2020-11-27T12:49:26Z</dcterms:created>
  <dcterms:modified xsi:type="dcterms:W3CDTF">2022-06-22T15:08:02Z</dcterms:modified>
</cp:coreProperties>
</file>