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ballica ave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1" i="1"/>
  <c r="G44" i="1" l="1"/>
  <c r="G47" i="1" l="1"/>
  <c r="G12" i="1"/>
  <c r="G42" i="1" l="1"/>
  <c r="G53" i="1" l="1"/>
  <c r="G48" i="1"/>
  <c r="G45" i="1"/>
  <c r="G43" i="1"/>
  <c r="G21" i="1"/>
  <c r="G54" i="1" l="1"/>
  <c r="C77" i="1" s="1"/>
  <c r="G40" i="1"/>
  <c r="C74" i="1" l="1"/>
  <c r="G49" i="1" l="1"/>
  <c r="G59" i="1"/>
  <c r="G22" i="1" l="1"/>
  <c r="C73" i="1" s="1"/>
  <c r="C76" i="1"/>
  <c r="G35" i="1"/>
  <c r="C75" i="1" s="1"/>
  <c r="G56" i="1" l="1"/>
  <c r="G57" i="1" s="1"/>
  <c r="G58" i="1" l="1"/>
  <c r="C78" i="1"/>
  <c r="D84" i="1" l="1"/>
  <c r="G60" i="1"/>
  <c r="E84" i="1"/>
  <c r="C84" i="1"/>
  <c r="C79" i="1"/>
  <c r="D76" i="1" l="1"/>
  <c r="D77" i="1"/>
  <c r="D75" i="1"/>
  <c r="D73" i="1"/>
  <c r="D78" i="1"/>
  <c r="D79" i="1" l="1"/>
</calcChain>
</file>

<file path=xl/sharedStrings.xml><?xml version="1.0" encoding="utf-8"?>
<sst xmlns="http://schemas.openxmlformats.org/spreadsheetml/2006/main" count="133" uniqueCount="97">
  <si>
    <t>RUBRO O CULTIVO</t>
  </si>
  <si>
    <t>PRADERA SUPLEMENTARIA</t>
  </si>
  <si>
    <t>RENDIMIENTO (kgs carne/Há.)</t>
  </si>
  <si>
    <t>VARIEDAD</t>
  </si>
  <si>
    <t>FECHA ESTIMADA  PRECIO VENTA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</si>
  <si>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</si>
  <si>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</si>
  <si>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</si>
  <si>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</si>
  <si>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</si>
  <si>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</si>
  <si>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</si>
  <si>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DESTINO PRODUCCION</t>
  </si>
  <si>
    <t>INTERNO-FORRAJE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</si>
  <si>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</si>
  <si>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</si>
  <si>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</si>
  <si>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</si>
  <si>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</si>
  <si>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</si>
  <si>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</si>
  <si>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</si>
  <si>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</si>
  <si>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</si>
  <si>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</si>
  <si>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</si>
  <si>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</si>
  <si>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Agroquímicos</t>
  </si>
  <si>
    <t>Subtotal Jornadas Hombre</t>
  </si>
  <si>
    <t>JORNADAS ANIMAL</t>
  </si>
  <si>
    <t>Subtotal Jornadas Animal</t>
  </si>
  <si>
    <t>MAQUINARIA</t>
  </si>
  <si>
    <t>JM</t>
  </si>
  <si>
    <t>Rastraje</t>
  </si>
  <si>
    <t>Vibrocultivador</t>
  </si>
  <si>
    <t>Rodon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</si>
  <si>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</si>
  <si>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</si>
  <si>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</si>
  <si>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</si>
  <si>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</si>
  <si>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</si>
  <si>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</si>
  <si>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</si>
  <si>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Marzo-Abril</t>
  </si>
  <si>
    <t>Ballica anual</t>
  </si>
  <si>
    <t>Marzo- Abril</t>
  </si>
  <si>
    <t>FERTILIZANTES</t>
  </si>
  <si>
    <t>Kg</t>
  </si>
  <si>
    <t>Muriato de Potasio</t>
  </si>
  <si>
    <t>Mayo-Junio</t>
  </si>
  <si>
    <t>PRODUCTOS QUIMICOS</t>
  </si>
  <si>
    <t>Glifosato</t>
  </si>
  <si>
    <t>Lt</t>
  </si>
  <si>
    <t>Febrero-Marzo</t>
  </si>
  <si>
    <t>Marzo</t>
  </si>
  <si>
    <t>Subtotal Insumos</t>
  </si>
  <si>
    <t>OTROS</t>
  </si>
  <si>
    <t>Item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</si>
  <si>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</si>
  <si>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</si>
  <si>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</si>
  <si>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</si>
  <si>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</si>
  <si>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</si>
  <si>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</si>
  <si>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</si>
  <si>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</si>
  <si>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</si>
  <si>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</si>
  <si>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</si>
  <si>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</si>
  <si>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</si>
  <si>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</si>
  <si>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</si>
  <si>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</si>
  <si>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</si>
  <si>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</si>
  <si>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</si>
  <si>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unitario ($/kg) (*)</t>
  </si>
  <si>
    <t>(*): Este valor representa el valor mìnimo de venta del producto</t>
  </si>
  <si>
    <t>LAUTARO</t>
  </si>
  <si>
    <t>11-30-11</t>
  </si>
  <si>
    <t>Urea</t>
  </si>
  <si>
    <t>Cal</t>
  </si>
  <si>
    <t>MCPA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</si>
  <si>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</si>
  <si>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</si>
  <si>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BALLICA ANUAL</t>
  </si>
  <si>
    <t>JH</t>
  </si>
  <si>
    <t>$/há</t>
  </si>
  <si>
    <t>ESCENARIOS COSTO UNITARIO  ($/kg de carne)</t>
  </si>
  <si>
    <t>Rendimiento (kg de carne/hà)</t>
  </si>
  <si>
    <t>u</t>
  </si>
  <si>
    <t>COSTO TOTAL/há.</t>
  </si>
  <si>
    <t>Marzo-abril</t>
  </si>
  <si>
    <t>Costos mantención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</si>
</sst>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_-;\-* #,##0_-;_-* &quot;-&quot;??_-;_-@_-"/>
    <numFmt numFmtId="169" formatCode="_-* #,##0.0_-;\-* #,##0.0_-;_-* &quot;-&quot;??_-;_-@_-"/>
    <numFmt numFmtId="170" formatCode="#,##0_ ;\-#,##0\ "/>
    <numFmt numFmtId="171" formatCode="#,##0.000_ ;\-#,##0.000\ 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3" fontId="1" fillId="0" borderId="0" applyFont="0" applyFill="0" applyBorder="0" applyAlignment="0" applyProtection="0"/>
    <xf numFmtId="167" fontId="2" fillId="0" borderId="20" applyFont="0" applyFill="0" applyBorder="0" applyAlignment="0" applyProtection="0"/>
  </cellStyleXfs>
  <cellXfs count="163">
    <xf numFmtId="0" fontId="0" fillId="0" borderId="0" xfId="0" applyFont="1" applyAlignment="1"/>
    <xf numFmtId="0" fontId="5" fillId="2" borderId="20" xfId="0" applyFont="1" applyFill="1" applyBorder="1" applyAlignment="1">
      <alignment vertical="center"/>
    </xf>
    <xf numFmtId="0" fontId="4" fillId="2" borderId="1" xfId="0" applyFont="1" applyFill="1" applyBorder="1" applyAlignment="1"/>
    <xf numFmtId="0" fontId="4" fillId="0" borderId="0" xfId="0" applyNumberFormat="1" applyFont="1" applyAlignment="1"/>
    <xf numFmtId="0" fontId="4" fillId="0" borderId="0" xfId="0" applyFont="1" applyAlignment="1"/>
    <xf numFmtId="0" fontId="4" fillId="2" borderId="3" xfId="0" applyFont="1" applyFill="1" applyBorder="1" applyAlignment="1"/>
    <xf numFmtId="0" fontId="4" fillId="2" borderId="57" xfId="0" applyFont="1" applyFill="1" applyBorder="1" applyAlignment="1"/>
    <xf numFmtId="0" fontId="4" fillId="2" borderId="4" xfId="0" applyFont="1" applyFill="1" applyBorder="1" applyAlignment="1"/>
    <xf numFmtId="0" fontId="4" fillId="2" borderId="6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0" fontId="4" fillId="2" borderId="56" xfId="0" applyFont="1" applyFill="1" applyBorder="1" applyAlignment="1">
      <alignment horizontal="left"/>
    </xf>
    <xf numFmtId="0" fontId="4" fillId="0" borderId="54" xfId="0" applyFont="1" applyBorder="1" applyAlignment="1">
      <alignment horizontal="left" vertical="center"/>
    </xf>
    <xf numFmtId="14" fontId="4" fillId="2" borderId="7" xfId="0" applyNumberFormat="1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left"/>
    </xf>
    <xf numFmtId="3" fontId="8" fillId="0" borderId="54" xfId="0" applyNumberFormat="1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left" vertical="center"/>
    </xf>
    <xf numFmtId="49" fontId="6" fillId="3" borderId="11" xfId="0" applyNumberFormat="1" applyFont="1" applyFill="1" applyBorder="1" applyAlignment="1">
      <alignment horizontal="left" vertical="center" wrapText="1"/>
    </xf>
    <xf numFmtId="3" fontId="8" fillId="0" borderId="54" xfId="0" applyNumberFormat="1" applyFont="1" applyFill="1" applyBorder="1" applyAlignment="1">
      <alignment horizontal="left"/>
    </xf>
    <xf numFmtId="171" fontId="4" fillId="0" borderId="0" xfId="0" applyNumberFormat="1" applyFont="1" applyAlignment="1"/>
    <xf numFmtId="49" fontId="5" fillId="3" borderId="13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3" fontId="4" fillId="2" borderId="16" xfId="0" applyNumberFormat="1" applyFont="1" applyFill="1" applyBorder="1" applyAlignment="1">
      <alignment horizontal="left"/>
    </xf>
    <xf numFmtId="49" fontId="6" fillId="5" borderId="13" xfId="0" applyNumberFormat="1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6" fillId="3" borderId="55" xfId="0" applyNumberFormat="1" applyFont="1" applyFill="1" applyBorder="1" applyAlignment="1">
      <alignment horizontal="left" vertical="center" wrapText="1"/>
    </xf>
    <xf numFmtId="0" fontId="4" fillId="0" borderId="20" xfId="0" applyNumberFormat="1" applyFont="1" applyBorder="1" applyAlignment="1"/>
    <xf numFmtId="0" fontId="4" fillId="2" borderId="22" xfId="0" applyFont="1" applyFill="1" applyBorder="1" applyAlignment="1"/>
    <xf numFmtId="0" fontId="9" fillId="0" borderId="54" xfId="0" applyFont="1" applyBorder="1" applyAlignment="1">
      <alignment horizontal="left" vertical="center"/>
    </xf>
    <xf numFmtId="170" fontId="4" fillId="0" borderId="54" xfId="2" applyNumberFormat="1" applyFont="1" applyBorder="1" applyAlignment="1">
      <alignment horizontal="left" vertical="center"/>
    </xf>
    <xf numFmtId="3" fontId="4" fillId="2" borderId="54" xfId="0" applyNumberFormat="1" applyFont="1" applyFill="1" applyBorder="1" applyAlignment="1">
      <alignment horizontal="left"/>
    </xf>
    <xf numFmtId="0" fontId="4" fillId="0" borderId="54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/>
    </xf>
    <xf numFmtId="0" fontId="7" fillId="0" borderId="53" xfId="0" applyFont="1" applyFill="1" applyBorder="1" applyAlignment="1">
      <alignment horizontal="left" wrapText="1"/>
    </xf>
    <xf numFmtId="0" fontId="7" fillId="0" borderId="53" xfId="0" applyFont="1" applyFill="1" applyBorder="1" applyAlignment="1">
      <alignment horizontal="left" vertical="center"/>
    </xf>
    <xf numFmtId="49" fontId="5" fillId="3" borderId="17" xfId="0" applyNumberFormat="1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/>
    </xf>
    <xf numFmtId="3" fontId="4" fillId="2" borderId="23" xfId="0" applyNumberFormat="1" applyFont="1" applyFill="1" applyBorder="1" applyAlignment="1">
      <alignment horizontal="left"/>
    </xf>
    <xf numFmtId="49" fontId="6" fillId="5" borderId="24" xfId="0" applyNumberFormat="1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left" vertical="center"/>
    </xf>
    <xf numFmtId="164" fontId="6" fillId="5" borderId="26" xfId="0" applyNumberFormat="1" applyFont="1" applyFill="1" applyBorder="1" applyAlignment="1">
      <alignment horizontal="left" vertical="center"/>
    </xf>
    <xf numFmtId="49" fontId="6" fillId="3" borderId="27" xfId="0" applyNumberFormat="1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164" fontId="6" fillId="3" borderId="28" xfId="0" applyNumberFormat="1" applyFont="1" applyFill="1" applyBorder="1" applyAlignment="1">
      <alignment horizontal="left" vertical="center"/>
    </xf>
    <xf numFmtId="49" fontId="6" fillId="5" borderId="27" xfId="0" applyNumberFormat="1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164" fontId="6" fillId="5" borderId="28" xfId="0" applyNumberFormat="1" applyFont="1" applyFill="1" applyBorder="1" applyAlignment="1">
      <alignment horizontal="left" vertical="center"/>
    </xf>
    <xf numFmtId="49" fontId="6" fillId="5" borderId="29" xfId="0" applyNumberFormat="1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164" fontId="6" fillId="5" borderId="30" xfId="0" applyNumberFormat="1" applyFont="1" applyFill="1" applyBorder="1" applyAlignment="1">
      <alignment horizontal="left" vertical="center"/>
    </xf>
    <xf numFmtId="49" fontId="4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4" fillId="2" borderId="42" xfId="0" applyFont="1" applyFill="1" applyBorder="1" applyAlignment="1"/>
    <xf numFmtId="0" fontId="4" fillId="2" borderId="43" xfId="0" applyFont="1" applyFill="1" applyBorder="1" applyAlignment="1"/>
    <xf numFmtId="49" fontId="4" fillId="2" borderId="44" xfId="0" applyNumberFormat="1" applyFont="1" applyFill="1" applyBorder="1" applyAlignment="1">
      <alignment vertical="center"/>
    </xf>
    <xf numFmtId="0" fontId="4" fillId="2" borderId="20" xfId="0" applyFont="1" applyFill="1" applyBorder="1" applyAlignment="1"/>
    <xf numFmtId="0" fontId="4" fillId="2" borderId="45" xfId="0" applyFont="1" applyFill="1" applyBorder="1" applyAlignment="1"/>
    <xf numFmtId="49" fontId="4" fillId="2" borderId="46" xfId="0" applyNumberFormat="1" applyFont="1" applyFill="1" applyBorder="1" applyAlignment="1">
      <alignment vertical="center"/>
    </xf>
    <xf numFmtId="0" fontId="4" fillId="2" borderId="47" xfId="0" applyFont="1" applyFill="1" applyBorder="1" applyAlignment="1"/>
    <xf numFmtId="0" fontId="4" fillId="2" borderId="48" xfId="0" applyFont="1" applyFill="1" applyBorder="1" applyAlignment="1"/>
    <xf numFmtId="0" fontId="4" fillId="8" borderId="40" xfId="0" applyFont="1" applyFill="1" applyBorder="1" applyAlignment="1"/>
    <xf numFmtId="0" fontId="4" fillId="6" borderId="20" xfId="0" applyFont="1" applyFill="1" applyBorder="1" applyAlignment="1"/>
    <xf numFmtId="49" fontId="9" fillId="7" borderId="31" xfId="0" applyNumberFormat="1" applyFont="1" applyFill="1" applyBorder="1" applyAlignment="1">
      <alignment vertical="center"/>
    </xf>
    <xf numFmtId="49" fontId="9" fillId="7" borderId="21" xfId="0" applyNumberFormat="1" applyFont="1" applyFill="1" applyBorder="1" applyAlignment="1">
      <alignment vertical="center"/>
    </xf>
    <xf numFmtId="49" fontId="4" fillId="7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4" fillId="2" borderId="34" xfId="0" applyNumberFormat="1" applyFont="1" applyFill="1" applyBorder="1" applyAlignment="1"/>
    <xf numFmtId="0" fontId="9" fillId="2" borderId="5" xfId="0" applyNumberFormat="1" applyFont="1" applyFill="1" applyBorder="1" applyAlignment="1">
      <alignment vertical="center"/>
    </xf>
    <xf numFmtId="165" fontId="9" fillId="2" borderId="5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9" fillId="7" borderId="35" xfId="0" applyNumberFormat="1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4" fillId="2" borderId="18" xfId="0" applyFont="1" applyFill="1" applyBorder="1" applyAlignment="1"/>
    <xf numFmtId="0" fontId="6" fillId="8" borderId="19" xfId="0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vertical="center"/>
    </xf>
    <xf numFmtId="0" fontId="9" fillId="7" borderId="51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9" fillId="2" borderId="20" xfId="0" applyNumberFormat="1" applyFont="1" applyFill="1" applyBorder="1" applyAlignment="1">
      <alignment vertical="center"/>
    </xf>
    <xf numFmtId="165" fontId="9" fillId="7" borderId="37" xfId="0" applyNumberFormat="1" applyFont="1" applyFill="1" applyBorder="1" applyAlignment="1">
      <alignment vertical="center"/>
    </xf>
    <xf numFmtId="0" fontId="4" fillId="0" borderId="54" xfId="0" applyFont="1" applyBorder="1" applyAlignment="1">
      <alignment horizontal="right" vertical="center"/>
    </xf>
    <xf numFmtId="0" fontId="4" fillId="2" borderId="58" xfId="0" applyFont="1" applyFill="1" applyBorder="1" applyAlignment="1">
      <alignment horizontal="right" wrapText="1"/>
    </xf>
    <xf numFmtId="170" fontId="4" fillId="0" borderId="54" xfId="2" applyNumberFormat="1" applyFont="1" applyBorder="1" applyAlignment="1">
      <alignment horizontal="right" vertical="center"/>
    </xf>
    <xf numFmtId="3" fontId="4" fillId="2" borderId="54" xfId="0" applyNumberFormat="1" applyFont="1" applyFill="1" applyBorder="1" applyAlignment="1">
      <alignment horizontal="right"/>
    </xf>
    <xf numFmtId="3" fontId="4" fillId="0" borderId="54" xfId="0" applyNumberFormat="1" applyFont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0" fontId="7" fillId="0" borderId="53" xfId="0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/>
    </xf>
    <xf numFmtId="0" fontId="5" fillId="3" borderId="17" xfId="0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3" fontId="8" fillId="0" borderId="54" xfId="0" applyNumberFormat="1" applyFont="1" applyBorder="1" applyAlignment="1">
      <alignment horizontal="right"/>
    </xf>
    <xf numFmtId="0" fontId="4" fillId="2" borderId="58" xfId="0" applyFont="1" applyFill="1" applyBorder="1" applyAlignment="1">
      <alignment wrapText="1"/>
    </xf>
    <xf numFmtId="49" fontId="6" fillId="3" borderId="54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/>
    </xf>
    <xf numFmtId="3" fontId="9" fillId="7" borderId="51" xfId="0" applyNumberFormat="1" applyFont="1" applyFill="1" applyBorder="1" applyAlignment="1">
      <alignment vertical="center"/>
    </xf>
    <xf numFmtId="3" fontId="9" fillId="7" borderId="52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horizontal="left" vertical="center" wrapText="1"/>
    </xf>
    <xf numFmtId="49" fontId="5" fillId="3" borderId="5" xfId="0" applyNumberFormat="1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8" fillId="0" borderId="59" xfId="0" applyFont="1" applyFill="1" applyBorder="1" applyAlignment="1">
      <alignment horizontal="left" vertical="center"/>
    </xf>
    <xf numFmtId="166" fontId="4" fillId="0" borderId="59" xfId="0" applyNumberFormat="1" applyFont="1" applyBorder="1" applyAlignment="1">
      <alignment horizontal="left" vertical="center"/>
    </xf>
    <xf numFmtId="169" fontId="7" fillId="0" borderId="54" xfId="1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171" fontId="8" fillId="0" borderId="60" xfId="1" applyNumberFormat="1" applyFont="1" applyBorder="1" applyAlignment="1">
      <alignment horizontal="left"/>
    </xf>
    <xf numFmtId="3" fontId="8" fillId="0" borderId="60" xfId="0" applyNumberFormat="1" applyFont="1" applyBorder="1" applyAlignment="1">
      <alignment horizontal="right"/>
    </xf>
    <xf numFmtId="3" fontId="4" fillId="2" borderId="61" xfId="0" applyNumberFormat="1" applyFont="1" applyFill="1" applyBorder="1" applyAlignment="1">
      <alignment horizontal="right" wrapText="1"/>
    </xf>
    <xf numFmtId="168" fontId="4" fillId="0" borderId="54" xfId="2" applyNumberFormat="1" applyFont="1" applyFill="1" applyBorder="1" applyAlignment="1">
      <alignment horizontal="right" vertical="top"/>
    </xf>
    <xf numFmtId="17" fontId="4" fillId="0" borderId="54" xfId="0" applyNumberFormat="1" applyFont="1" applyBorder="1" applyAlignment="1">
      <alignment horizontal="right" vertical="center"/>
    </xf>
    <xf numFmtId="168" fontId="4" fillId="0" borderId="54" xfId="2" applyNumberFormat="1" applyFont="1" applyBorder="1" applyAlignment="1">
      <alignment horizontal="right" vertical="center"/>
    </xf>
    <xf numFmtId="49" fontId="11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wrapText="1"/>
    </xf>
    <xf numFmtId="0" fontId="4" fillId="2" borderId="56" xfId="0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horizontal="left" wrapText="1"/>
    </xf>
    <xf numFmtId="0" fontId="5" fillId="4" borderId="56" xfId="0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/>
    </xf>
    <xf numFmtId="0" fontId="4" fillId="2" borderId="56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2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287482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2" zoomScaleNormal="100" workbookViewId="0">
      <selection activeCell="G58" sqref="G58"/>
    </sheetView>
  </sheetViews>
  <sheetFormatPr baseColWidth="10" defaultColWidth="10.85546875" defaultRowHeight="11.25" customHeight="1" x14ac:dyDescent="0.25"/>
  <cols>
    <col min="1" max="1" width="4.42578125" style="3" customWidth="1"/>
    <col min="2" max="2" width="25.140625" style="3" customWidth="1"/>
    <col min="3" max="3" width="19.42578125" style="3" customWidth="1"/>
    <col min="4" max="4" width="9.42578125" style="3" customWidth="1"/>
    <col min="5" max="5" width="14.42578125" style="3" customWidth="1"/>
    <col min="6" max="6" width="11" style="3" customWidth="1"/>
    <col min="7" max="7" width="16.28515625" style="3" customWidth="1"/>
    <col min="8" max="255" width="10.85546875" style="3" customWidth="1"/>
    <col min="256" max="16384" width="10.85546875" style="4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"/>
      <c r="C8" s="5"/>
      <c r="D8" s="2"/>
      <c r="E8" s="5"/>
      <c r="F8" s="5"/>
      <c r="G8" s="6"/>
    </row>
    <row r="9" spans="1:7" ht="12" customHeight="1" x14ac:dyDescent="0.25">
      <c r="A9" s="55"/>
      <c r="B9" s="130" t="s">
        <v>0</v>
      </c>
      <c r="C9" s="140" t="s">
        <v>1</v>
      </c>
      <c r="D9" s="8"/>
      <c r="E9" s="157" t="s">
        <v>2</v>
      </c>
      <c r="F9" s="158"/>
      <c r="G9" s="150">
        <v>900</v>
      </c>
    </row>
    <row r="10" spans="1:7" ht="38.25" customHeight="1" x14ac:dyDescent="0.25">
      <c r="A10" s="55"/>
      <c r="B10" s="131" t="s">
        <v>3</v>
      </c>
      <c r="C10" s="141" t="s">
        <v>88</v>
      </c>
      <c r="D10" s="8"/>
      <c r="E10" s="155" t="s">
        <v>4</v>
      </c>
      <c r="F10" s="156"/>
      <c r="G10" s="151">
        <v>44562</v>
      </c>
    </row>
    <row r="11" spans="1:7" ht="18" customHeight="1" x14ac:dyDescent="0.25">
      <c r="A11" s="55"/>
      <c r="B11" s="131" t="s">
        <v>5</v>
      </c>
      <c r="C11" s="140" t="s">
        <v>6</v>
      </c>
      <c r="D11" s="8"/>
      <c r="E11" s="155" t="s">
        <v>7</v>
      </c>
      <c r="F11" s="156"/>
      <c r="G11" s="152">
        <v>2400</v>
      </c>
    </row>
    <row r="12" spans="1:7" ht="11.25" customHeight="1" x14ac:dyDescent="0.25">
      <c r="A12" s="55"/>
      <c r="B12" s="131" t="s">
        <v>8</v>
      </c>
      <c r="C12" s="140" t="s">
        <v>9</v>
      </c>
      <c r="D12" s="8"/>
      <c r="E12" s="9" t="s">
        <v>10</v>
      </c>
      <c r="F12" s="10"/>
      <c r="G12" s="152">
        <f>G9*G11</f>
        <v>2160000</v>
      </c>
    </row>
    <row r="13" spans="1:7" ht="11.25" customHeight="1" x14ac:dyDescent="0.25">
      <c r="A13" s="55"/>
      <c r="B13" s="131" t="s">
        <v>11</v>
      </c>
      <c r="C13" s="142" t="s">
        <v>81</v>
      </c>
      <c r="D13" s="8"/>
      <c r="E13" s="155" t="s">
        <v>12</v>
      </c>
      <c r="F13" s="156"/>
      <c r="G13" s="117" t="s">
        <v>13</v>
      </c>
    </row>
    <row r="14" spans="1:7" ht="13.5" customHeight="1" x14ac:dyDescent="0.25">
      <c r="A14" s="55"/>
      <c r="B14" s="131" t="s">
        <v>14</v>
      </c>
      <c r="C14" s="142" t="s">
        <v>81</v>
      </c>
      <c r="D14" s="8"/>
      <c r="E14" s="155" t="s">
        <v>15</v>
      </c>
      <c r="F14" s="156"/>
      <c r="G14" s="151">
        <v>44896</v>
      </c>
    </row>
    <row r="15" spans="1:7" ht="25.5" customHeight="1" x14ac:dyDescent="0.25">
      <c r="A15" s="55"/>
      <c r="B15" s="131" t="s">
        <v>16</v>
      </c>
      <c r="C15" s="143">
        <v>44713</v>
      </c>
      <c r="D15" s="8"/>
      <c r="E15" s="159" t="s">
        <v>17</v>
      </c>
      <c r="F15" s="160"/>
      <c r="G15" s="117" t="s">
        <v>18</v>
      </c>
    </row>
    <row r="16" spans="1:7" ht="12" customHeight="1" x14ac:dyDescent="0.25">
      <c r="A16" s="2"/>
      <c r="B16" s="129"/>
      <c r="C16" s="12"/>
      <c r="D16" s="5"/>
      <c r="E16" s="13"/>
      <c r="F16" s="13"/>
      <c r="G16" s="118"/>
    </row>
    <row r="17" spans="1:8" ht="12" customHeight="1" x14ac:dyDescent="0.25">
      <c r="A17" s="14"/>
      <c r="B17" s="161" t="s">
        <v>19</v>
      </c>
      <c r="C17" s="162"/>
      <c r="D17" s="162"/>
      <c r="E17" s="162"/>
      <c r="F17" s="162"/>
      <c r="G17" s="162"/>
    </row>
    <row r="18" spans="1:8" ht="12" customHeight="1" x14ac:dyDescent="0.25">
      <c r="A18" s="2"/>
      <c r="B18" s="15"/>
      <c r="C18" s="16"/>
      <c r="D18" s="16"/>
      <c r="E18" s="16"/>
      <c r="F18" s="17"/>
      <c r="G18" s="17"/>
    </row>
    <row r="19" spans="1:8" ht="12" customHeight="1" x14ac:dyDescent="0.25">
      <c r="A19" s="7"/>
      <c r="B19" s="18" t="s">
        <v>20</v>
      </c>
      <c r="C19" s="19"/>
      <c r="D19" s="20"/>
      <c r="E19" s="20"/>
      <c r="F19" s="20"/>
      <c r="G19" s="20"/>
    </row>
    <row r="20" spans="1:8" ht="24" customHeight="1" x14ac:dyDescent="0.25">
      <c r="A20" s="14"/>
      <c r="B20" s="136" t="s">
        <v>21</v>
      </c>
      <c r="C20" s="21" t="s">
        <v>22</v>
      </c>
      <c r="D20" s="21" t="s">
        <v>23</v>
      </c>
      <c r="E20" s="21" t="s">
        <v>24</v>
      </c>
      <c r="F20" s="21" t="s">
        <v>25</v>
      </c>
      <c r="G20" s="21" t="s">
        <v>26</v>
      </c>
    </row>
    <row r="21" spans="1:8" ht="12.75" customHeight="1" x14ac:dyDescent="0.25">
      <c r="A21" s="14"/>
      <c r="B21" s="22" t="s">
        <v>27</v>
      </c>
      <c r="C21" s="23" t="s">
        <v>89</v>
      </c>
      <c r="D21" s="144">
        <v>1</v>
      </c>
      <c r="E21" s="128" t="s">
        <v>55</v>
      </c>
      <c r="F21" s="128">
        <v>25000</v>
      </c>
      <c r="G21" s="24">
        <f t="shared" ref="G21" si="0">(D21*F21)</f>
        <v>25000</v>
      </c>
    </row>
    <row r="22" spans="1:8" ht="12.75" customHeight="1" x14ac:dyDescent="0.25">
      <c r="A22" s="14"/>
      <c r="B22" s="137" t="s">
        <v>28</v>
      </c>
      <c r="C22" s="25"/>
      <c r="D22" s="145"/>
      <c r="E22" s="145"/>
      <c r="F22" s="145"/>
      <c r="G22" s="146">
        <f>SUM(G21:G21)</f>
        <v>25000</v>
      </c>
    </row>
    <row r="23" spans="1:8" ht="12" customHeight="1" x14ac:dyDescent="0.25">
      <c r="A23" s="2"/>
      <c r="B23" s="138"/>
      <c r="C23" s="17"/>
      <c r="D23" s="17"/>
      <c r="E23" s="17"/>
      <c r="F23" s="26"/>
      <c r="G23" s="26"/>
    </row>
    <row r="24" spans="1:8" ht="12" customHeight="1" x14ac:dyDescent="0.25">
      <c r="A24" s="7"/>
      <c r="B24" s="50" t="s">
        <v>29</v>
      </c>
      <c r="C24" s="28"/>
      <c r="D24" s="29"/>
      <c r="E24" s="29"/>
      <c r="F24" s="30"/>
      <c r="G24" s="30"/>
    </row>
    <row r="25" spans="1:8" ht="24" customHeight="1" x14ac:dyDescent="0.25">
      <c r="A25" s="7"/>
      <c r="B25" s="139" t="s">
        <v>21</v>
      </c>
      <c r="C25" s="32" t="s">
        <v>22</v>
      </c>
      <c r="D25" s="32" t="s">
        <v>23</v>
      </c>
      <c r="E25" s="31" t="s">
        <v>24</v>
      </c>
      <c r="F25" s="32" t="s">
        <v>25</v>
      </c>
      <c r="G25" s="31" t="s">
        <v>26</v>
      </c>
    </row>
    <row r="26" spans="1:8" ht="12" customHeight="1" x14ac:dyDescent="0.25">
      <c r="A26" s="7"/>
      <c r="B26" s="33"/>
      <c r="C26" s="34"/>
      <c r="D26" s="34"/>
      <c r="E26" s="34"/>
      <c r="F26" s="33"/>
      <c r="G26" s="33"/>
    </row>
    <row r="27" spans="1:8" ht="12" customHeight="1" x14ac:dyDescent="0.25">
      <c r="A27" s="7"/>
      <c r="B27" s="35" t="s">
        <v>30</v>
      </c>
      <c r="C27" s="36"/>
      <c r="D27" s="36"/>
      <c r="E27" s="36"/>
      <c r="F27" s="37"/>
      <c r="G27" s="37"/>
    </row>
    <row r="28" spans="1:8" ht="12" customHeight="1" x14ac:dyDescent="0.25">
      <c r="A28" s="2"/>
      <c r="B28" s="38"/>
      <c r="C28" s="39"/>
      <c r="D28" s="39"/>
      <c r="E28" s="39"/>
      <c r="F28" s="40"/>
      <c r="G28" s="40"/>
    </row>
    <row r="29" spans="1:8" ht="12" customHeight="1" x14ac:dyDescent="0.25">
      <c r="A29" s="7"/>
      <c r="B29" s="27" t="s">
        <v>31</v>
      </c>
      <c r="C29" s="28"/>
      <c r="D29" s="29"/>
      <c r="E29" s="29"/>
      <c r="F29" s="30"/>
      <c r="G29" s="30"/>
    </row>
    <row r="30" spans="1:8" ht="24" customHeight="1" x14ac:dyDescent="0.25">
      <c r="A30" s="7"/>
      <c r="B30" s="41" t="s">
        <v>21</v>
      </c>
      <c r="C30" s="41" t="s">
        <v>22</v>
      </c>
      <c r="D30" s="41" t="s">
        <v>23</v>
      </c>
      <c r="E30" s="41" t="s">
        <v>24</v>
      </c>
      <c r="F30" s="42" t="s">
        <v>25</v>
      </c>
      <c r="G30" s="41" t="s">
        <v>26</v>
      </c>
    </row>
    <row r="31" spans="1:8" ht="12.75" customHeight="1" x14ac:dyDescent="0.25">
      <c r="A31" s="14"/>
      <c r="B31" s="43" t="s">
        <v>33</v>
      </c>
      <c r="C31" s="23" t="s">
        <v>32</v>
      </c>
      <c r="D31" s="147">
        <v>0.25</v>
      </c>
      <c r="E31" s="148" t="s">
        <v>95</v>
      </c>
      <c r="F31" s="148">
        <v>280000</v>
      </c>
      <c r="G31" s="149">
        <f>D31*F31</f>
        <v>70000</v>
      </c>
      <c r="H31" s="44"/>
    </row>
    <row r="32" spans="1:8" ht="12.75" customHeight="1" x14ac:dyDescent="0.25">
      <c r="A32" s="14"/>
      <c r="B32" s="43" t="s">
        <v>34</v>
      </c>
      <c r="C32" s="23" t="s">
        <v>32</v>
      </c>
      <c r="D32" s="147">
        <v>0.25</v>
      </c>
      <c r="E32" s="148" t="s">
        <v>95</v>
      </c>
      <c r="F32" s="148">
        <v>72000</v>
      </c>
      <c r="G32" s="149">
        <f t="shared" ref="G32:G34" si="1">D32*F32</f>
        <v>18000</v>
      </c>
      <c r="H32" s="44"/>
    </row>
    <row r="33" spans="1:11" ht="12.75" customHeight="1" x14ac:dyDescent="0.25">
      <c r="A33" s="14"/>
      <c r="B33" s="43" t="s">
        <v>35</v>
      </c>
      <c r="C33" s="23" t="s">
        <v>32</v>
      </c>
      <c r="D33" s="147">
        <v>0.125</v>
      </c>
      <c r="E33" s="148" t="s">
        <v>95</v>
      </c>
      <c r="F33" s="148">
        <v>72000</v>
      </c>
      <c r="G33" s="149">
        <f t="shared" si="1"/>
        <v>9000</v>
      </c>
      <c r="H33" s="44"/>
    </row>
    <row r="34" spans="1:11" ht="12.75" customHeight="1" x14ac:dyDescent="0.25">
      <c r="A34" s="14"/>
      <c r="B34" s="22" t="s">
        <v>36</v>
      </c>
      <c r="C34" s="23" t="s">
        <v>32</v>
      </c>
      <c r="D34" s="147">
        <v>0.125</v>
      </c>
      <c r="E34" s="148" t="s">
        <v>95</v>
      </c>
      <c r="F34" s="148">
        <v>360000</v>
      </c>
      <c r="G34" s="149">
        <f t="shared" si="1"/>
        <v>45000</v>
      </c>
      <c r="H34" s="44"/>
    </row>
    <row r="35" spans="1:11" ht="12.75" customHeight="1" x14ac:dyDescent="0.25">
      <c r="A35" s="7"/>
      <c r="B35" s="45" t="s">
        <v>37</v>
      </c>
      <c r="C35" s="46"/>
      <c r="D35" s="122"/>
      <c r="E35" s="122"/>
      <c r="F35" s="122"/>
      <c r="G35" s="123">
        <f>SUM(G31:G34)</f>
        <v>142000</v>
      </c>
    </row>
    <row r="36" spans="1:11" ht="12" customHeight="1" x14ac:dyDescent="0.25">
      <c r="A36" s="2"/>
      <c r="B36" s="47"/>
      <c r="C36" s="48"/>
      <c r="D36" s="48"/>
      <c r="E36" s="48"/>
      <c r="F36" s="49"/>
      <c r="G36" s="49"/>
    </row>
    <row r="37" spans="1:11" ht="12" customHeight="1" x14ac:dyDescent="0.25">
      <c r="A37" s="7"/>
      <c r="B37" s="50" t="s">
        <v>38</v>
      </c>
      <c r="C37" s="51"/>
      <c r="D37" s="52"/>
      <c r="E37" s="52"/>
      <c r="F37" s="52"/>
      <c r="G37" s="52"/>
    </row>
    <row r="38" spans="1:11" ht="24" customHeight="1" x14ac:dyDescent="0.25">
      <c r="A38" s="7"/>
      <c r="B38" s="53" t="s">
        <v>39</v>
      </c>
      <c r="C38" s="53" t="s">
        <v>40</v>
      </c>
      <c r="D38" s="53" t="s">
        <v>41</v>
      </c>
      <c r="E38" s="53" t="s">
        <v>24</v>
      </c>
      <c r="F38" s="53" t="s">
        <v>25</v>
      </c>
      <c r="G38" s="53" t="s">
        <v>26</v>
      </c>
      <c r="K38" s="54"/>
    </row>
    <row r="39" spans="1:11" ht="18" customHeight="1" x14ac:dyDescent="0.25">
      <c r="A39" s="55"/>
      <c r="B39" s="56" t="s">
        <v>42</v>
      </c>
      <c r="C39" s="11"/>
      <c r="D39" s="11"/>
      <c r="E39" s="11"/>
      <c r="F39" s="57"/>
      <c r="G39" s="58"/>
      <c r="K39" s="54"/>
    </row>
    <row r="40" spans="1:11" ht="12.75" customHeight="1" x14ac:dyDescent="0.25">
      <c r="A40" s="55"/>
      <c r="B40" s="59" t="s">
        <v>45</v>
      </c>
      <c r="C40" s="132" t="s">
        <v>43</v>
      </c>
      <c r="D40" s="117">
        <v>35</v>
      </c>
      <c r="E40" s="117" t="s">
        <v>46</v>
      </c>
      <c r="F40" s="119">
        <v>2301</v>
      </c>
      <c r="G40" s="120">
        <f t="shared" ref="G40:G48" si="2">(D40*F40)</f>
        <v>80535</v>
      </c>
    </row>
    <row r="41" spans="1:11" ht="12.75" customHeight="1" x14ac:dyDescent="0.25">
      <c r="A41" s="55"/>
      <c r="B41" s="56" t="s">
        <v>47</v>
      </c>
      <c r="C41" s="132"/>
      <c r="D41" s="117"/>
      <c r="E41" s="117"/>
      <c r="F41" s="119"/>
      <c r="G41" s="120"/>
    </row>
    <row r="42" spans="1:11" ht="12.75" customHeight="1" x14ac:dyDescent="0.25">
      <c r="A42" s="55"/>
      <c r="B42" s="11" t="s">
        <v>82</v>
      </c>
      <c r="C42" s="132" t="s">
        <v>48</v>
      </c>
      <c r="D42" s="117">
        <v>200</v>
      </c>
      <c r="E42" s="117" t="s">
        <v>44</v>
      </c>
      <c r="F42" s="119">
        <v>1421</v>
      </c>
      <c r="G42" s="120">
        <f t="shared" si="2"/>
        <v>284200</v>
      </c>
    </row>
    <row r="43" spans="1:11" ht="12.75" customHeight="1" x14ac:dyDescent="0.25">
      <c r="A43" s="55"/>
      <c r="B43" s="11" t="s">
        <v>49</v>
      </c>
      <c r="C43" s="132" t="s">
        <v>48</v>
      </c>
      <c r="D43" s="117">
        <v>100</v>
      </c>
      <c r="E43" s="117" t="s">
        <v>44</v>
      </c>
      <c r="F43" s="119">
        <v>1428</v>
      </c>
      <c r="G43" s="120">
        <f t="shared" si="2"/>
        <v>142800</v>
      </c>
    </row>
    <row r="44" spans="1:11" ht="12.75" customHeight="1" x14ac:dyDescent="0.25">
      <c r="A44" s="55"/>
      <c r="B44" s="11" t="s">
        <v>84</v>
      </c>
      <c r="C44" s="132" t="s">
        <v>43</v>
      </c>
      <c r="D44" s="117">
        <v>625</v>
      </c>
      <c r="E44" s="117" t="s">
        <v>44</v>
      </c>
      <c r="F44" s="119">
        <v>188</v>
      </c>
      <c r="G44" s="120">
        <f t="shared" si="2"/>
        <v>117500</v>
      </c>
    </row>
    <row r="45" spans="1:11" ht="12.75" customHeight="1" x14ac:dyDescent="0.25">
      <c r="A45" s="55"/>
      <c r="B45" s="11" t="s">
        <v>83</v>
      </c>
      <c r="C45" s="132" t="s">
        <v>43</v>
      </c>
      <c r="D45" s="117">
        <v>175</v>
      </c>
      <c r="E45" s="117" t="s">
        <v>50</v>
      </c>
      <c r="F45" s="119">
        <v>1499</v>
      </c>
      <c r="G45" s="120">
        <f t="shared" si="2"/>
        <v>262325</v>
      </c>
    </row>
    <row r="46" spans="1:11" ht="12.75" customHeight="1" x14ac:dyDescent="0.25">
      <c r="A46" s="55"/>
      <c r="B46" s="56" t="s">
        <v>51</v>
      </c>
      <c r="C46" s="132"/>
      <c r="D46" s="117"/>
      <c r="E46" s="117"/>
      <c r="F46" s="119"/>
      <c r="G46" s="120"/>
    </row>
    <row r="47" spans="1:11" ht="12.75" customHeight="1" x14ac:dyDescent="0.25">
      <c r="A47" s="55"/>
      <c r="B47" s="11" t="s">
        <v>52</v>
      </c>
      <c r="C47" s="132" t="s">
        <v>53</v>
      </c>
      <c r="D47" s="117">
        <v>3</v>
      </c>
      <c r="E47" s="117" t="s">
        <v>54</v>
      </c>
      <c r="F47" s="119">
        <v>22400</v>
      </c>
      <c r="G47" s="120">
        <f t="shared" si="2"/>
        <v>67200</v>
      </c>
    </row>
    <row r="48" spans="1:11" ht="12.75" customHeight="1" x14ac:dyDescent="0.25">
      <c r="A48" s="55"/>
      <c r="B48" s="11" t="s">
        <v>85</v>
      </c>
      <c r="C48" s="132" t="s">
        <v>53</v>
      </c>
      <c r="D48" s="117">
        <v>1</v>
      </c>
      <c r="E48" s="117" t="s">
        <v>55</v>
      </c>
      <c r="F48" s="121">
        <v>22400</v>
      </c>
      <c r="G48" s="120">
        <f t="shared" si="2"/>
        <v>22400</v>
      </c>
    </row>
    <row r="49" spans="1:7" ht="13.5" customHeight="1" x14ac:dyDescent="0.25">
      <c r="A49" s="7"/>
      <c r="B49" s="45" t="s">
        <v>56</v>
      </c>
      <c r="C49" s="46"/>
      <c r="D49" s="46"/>
      <c r="E49" s="122"/>
      <c r="F49" s="122"/>
      <c r="G49" s="123">
        <f>SUM(G39:G48)</f>
        <v>976960</v>
      </c>
    </row>
    <row r="50" spans="1:7" ht="12" customHeight="1" x14ac:dyDescent="0.25">
      <c r="A50" s="2"/>
      <c r="B50" s="47"/>
      <c r="C50" s="48"/>
      <c r="D50" s="48"/>
      <c r="E50" s="48"/>
      <c r="F50" s="49"/>
      <c r="G50" s="49"/>
    </row>
    <row r="51" spans="1:7" ht="12" customHeight="1" x14ac:dyDescent="0.25">
      <c r="A51" s="7"/>
      <c r="B51" s="50" t="s">
        <v>57</v>
      </c>
      <c r="C51" s="51"/>
      <c r="D51" s="52"/>
      <c r="E51" s="52"/>
      <c r="F51" s="52"/>
      <c r="G51" s="52"/>
    </row>
    <row r="52" spans="1:7" ht="24" customHeight="1" x14ac:dyDescent="0.25">
      <c r="A52" s="7"/>
      <c r="B52" s="41" t="s">
        <v>58</v>
      </c>
      <c r="C52" s="42" t="s">
        <v>40</v>
      </c>
      <c r="D52" s="42" t="s">
        <v>41</v>
      </c>
      <c r="E52" s="41" t="s">
        <v>24</v>
      </c>
      <c r="F52" s="42" t="s">
        <v>25</v>
      </c>
      <c r="G52" s="41" t="s">
        <v>26</v>
      </c>
    </row>
    <row r="53" spans="1:7" ht="12.75" customHeight="1" x14ac:dyDescent="0.25">
      <c r="A53" s="14"/>
      <c r="B53" s="60" t="s">
        <v>96</v>
      </c>
      <c r="C53" s="135" t="s">
        <v>93</v>
      </c>
      <c r="D53" s="61">
        <v>900</v>
      </c>
      <c r="E53" s="62" t="s">
        <v>59</v>
      </c>
      <c r="F53" s="124">
        <v>90</v>
      </c>
      <c r="G53" s="125">
        <f t="shared" ref="G53" si="3">(D53*F53)</f>
        <v>81000</v>
      </c>
    </row>
    <row r="54" spans="1:7" ht="13.5" customHeight="1" x14ac:dyDescent="0.25">
      <c r="A54" s="7"/>
      <c r="B54" s="63" t="s">
        <v>60</v>
      </c>
      <c r="C54" s="64"/>
      <c r="D54" s="64"/>
      <c r="E54" s="64"/>
      <c r="F54" s="126"/>
      <c r="G54" s="127">
        <f>SUM(G53:G53)</f>
        <v>81000</v>
      </c>
    </row>
    <row r="55" spans="1:7" ht="12" customHeight="1" x14ac:dyDescent="0.25">
      <c r="A55" s="2"/>
      <c r="B55" s="65"/>
      <c r="C55" s="65"/>
      <c r="D55" s="65"/>
      <c r="E55" s="65"/>
      <c r="F55" s="66"/>
      <c r="G55" s="66"/>
    </row>
    <row r="56" spans="1:7" ht="12" customHeight="1" x14ac:dyDescent="0.25">
      <c r="A56" s="55"/>
      <c r="B56" s="67" t="s">
        <v>61</v>
      </c>
      <c r="C56" s="68"/>
      <c r="D56" s="68"/>
      <c r="E56" s="68"/>
      <c r="F56" s="68"/>
      <c r="G56" s="69">
        <f>G22+G35+G49+G54</f>
        <v>1224960</v>
      </c>
    </row>
    <row r="57" spans="1:7" ht="12" customHeight="1" x14ac:dyDescent="0.25">
      <c r="A57" s="55"/>
      <c r="B57" s="70" t="s">
        <v>62</v>
      </c>
      <c r="C57" s="71"/>
      <c r="D57" s="71"/>
      <c r="E57" s="71"/>
      <c r="F57" s="71"/>
      <c r="G57" s="72">
        <f>G56*0.05</f>
        <v>61248</v>
      </c>
    </row>
    <row r="58" spans="1:7" ht="12" customHeight="1" x14ac:dyDescent="0.25">
      <c r="A58" s="55"/>
      <c r="B58" s="73" t="s">
        <v>63</v>
      </c>
      <c r="C58" s="74"/>
      <c r="D58" s="74"/>
      <c r="E58" s="74"/>
      <c r="F58" s="74"/>
      <c r="G58" s="75">
        <f>G57+G56</f>
        <v>1286208</v>
      </c>
    </row>
    <row r="59" spans="1:7" ht="12" customHeight="1" x14ac:dyDescent="0.25">
      <c r="A59" s="55"/>
      <c r="B59" s="70" t="s">
        <v>64</v>
      </c>
      <c r="C59" s="71"/>
      <c r="D59" s="71"/>
      <c r="E59" s="71"/>
      <c r="F59" s="71"/>
      <c r="G59" s="72">
        <f>G12</f>
        <v>2160000</v>
      </c>
    </row>
    <row r="60" spans="1:7" ht="12" customHeight="1" x14ac:dyDescent="0.25">
      <c r="A60" s="55"/>
      <c r="B60" s="76" t="s">
        <v>65</v>
      </c>
      <c r="C60" s="77"/>
      <c r="D60" s="77"/>
      <c r="E60" s="77"/>
      <c r="F60" s="77"/>
      <c r="G60" s="78">
        <f>G59-G58</f>
        <v>873792</v>
      </c>
    </row>
    <row r="61" spans="1:7" ht="12" customHeight="1" x14ac:dyDescent="0.25">
      <c r="A61" s="55"/>
      <c r="B61" s="79" t="s">
        <v>86</v>
      </c>
      <c r="C61" s="80"/>
      <c r="D61" s="80"/>
      <c r="E61" s="80"/>
      <c r="F61" s="80"/>
      <c r="G61" s="81"/>
    </row>
    <row r="62" spans="1:7" ht="12.75" customHeight="1" thickBot="1" x14ac:dyDescent="0.3">
      <c r="A62" s="55"/>
      <c r="B62" s="82"/>
      <c r="C62" s="80"/>
      <c r="D62" s="80"/>
      <c r="E62" s="80"/>
      <c r="F62" s="80"/>
      <c r="G62" s="81"/>
    </row>
    <row r="63" spans="1:7" ht="12" customHeight="1" x14ac:dyDescent="0.25">
      <c r="A63" s="55"/>
      <c r="B63" s="83" t="s">
        <v>87</v>
      </c>
      <c r="C63" s="84"/>
      <c r="D63" s="84"/>
      <c r="E63" s="84"/>
      <c r="F63" s="85"/>
      <c r="G63" s="81"/>
    </row>
    <row r="64" spans="1:7" ht="12" customHeight="1" x14ac:dyDescent="0.25">
      <c r="A64" s="55"/>
      <c r="B64" s="86" t="s">
        <v>66</v>
      </c>
      <c r="C64" s="87"/>
      <c r="D64" s="87"/>
      <c r="E64" s="87"/>
      <c r="F64" s="88"/>
      <c r="G64" s="81"/>
    </row>
    <row r="65" spans="1:7" ht="12" customHeight="1" x14ac:dyDescent="0.25">
      <c r="A65" s="55"/>
      <c r="B65" s="86" t="s">
        <v>67</v>
      </c>
      <c r="C65" s="87"/>
      <c r="D65" s="87"/>
      <c r="E65" s="87"/>
      <c r="F65" s="88"/>
      <c r="G65" s="81"/>
    </row>
    <row r="66" spans="1:7" ht="12" customHeight="1" x14ac:dyDescent="0.25">
      <c r="A66" s="55"/>
      <c r="B66" s="86" t="s">
        <v>68</v>
      </c>
      <c r="C66" s="87"/>
      <c r="D66" s="87"/>
      <c r="E66" s="87"/>
      <c r="F66" s="88"/>
      <c r="G66" s="81"/>
    </row>
    <row r="67" spans="1:7" ht="12" customHeight="1" x14ac:dyDescent="0.25">
      <c r="A67" s="55"/>
      <c r="B67" s="86" t="s">
        <v>69</v>
      </c>
      <c r="C67" s="87"/>
      <c r="D67" s="87"/>
      <c r="E67" s="87"/>
      <c r="F67" s="88"/>
      <c r="G67" s="81"/>
    </row>
    <row r="68" spans="1:7" ht="12" customHeight="1" x14ac:dyDescent="0.25">
      <c r="A68" s="55"/>
      <c r="B68" s="86" t="s">
        <v>70</v>
      </c>
      <c r="C68" s="87"/>
      <c r="D68" s="87"/>
      <c r="E68" s="87"/>
      <c r="F68" s="88"/>
      <c r="G68" s="81"/>
    </row>
    <row r="69" spans="1:7" ht="12.75" customHeight="1" thickBot="1" x14ac:dyDescent="0.3">
      <c r="A69" s="55"/>
      <c r="B69" s="89" t="s">
        <v>71</v>
      </c>
      <c r="C69" s="90"/>
      <c r="D69" s="90"/>
      <c r="E69" s="90"/>
      <c r="F69" s="91"/>
      <c r="G69" s="81"/>
    </row>
    <row r="70" spans="1:7" ht="12.75" customHeight="1" x14ac:dyDescent="0.25">
      <c r="A70" s="55"/>
      <c r="B70" s="82"/>
      <c r="C70" s="87"/>
      <c r="D70" s="87"/>
      <c r="E70" s="87"/>
      <c r="F70" s="87"/>
      <c r="G70" s="81"/>
    </row>
    <row r="71" spans="1:7" ht="15" customHeight="1" thickBot="1" x14ac:dyDescent="0.3">
      <c r="A71" s="55"/>
      <c r="B71" s="153" t="s">
        <v>72</v>
      </c>
      <c r="C71" s="154"/>
      <c r="D71" s="92"/>
      <c r="E71" s="93"/>
      <c r="F71" s="93"/>
      <c r="G71" s="81"/>
    </row>
    <row r="72" spans="1:7" ht="12" customHeight="1" x14ac:dyDescent="0.25">
      <c r="A72" s="55"/>
      <c r="B72" s="94" t="s">
        <v>58</v>
      </c>
      <c r="C72" s="95" t="s">
        <v>90</v>
      </c>
      <c r="D72" s="96" t="s">
        <v>73</v>
      </c>
      <c r="E72" s="93"/>
      <c r="F72" s="93"/>
      <c r="G72" s="81"/>
    </row>
    <row r="73" spans="1:7" ht="12" customHeight="1" x14ac:dyDescent="0.25">
      <c r="A73" s="55"/>
      <c r="B73" s="97" t="s">
        <v>74</v>
      </c>
      <c r="C73" s="98">
        <f>+G22</f>
        <v>25000</v>
      </c>
      <c r="D73" s="99">
        <f>(C73/C79)</f>
        <v>1.9436980643877194E-2</v>
      </c>
      <c r="E73" s="93"/>
      <c r="F73" s="93"/>
      <c r="G73" s="81"/>
    </row>
    <row r="74" spans="1:7" ht="12" customHeight="1" x14ac:dyDescent="0.25">
      <c r="A74" s="55"/>
      <c r="B74" s="97" t="s">
        <v>75</v>
      </c>
      <c r="C74" s="100">
        <f>+G27</f>
        <v>0</v>
      </c>
      <c r="D74" s="99">
        <v>0</v>
      </c>
      <c r="E74" s="93"/>
      <c r="F74" s="93"/>
      <c r="G74" s="81"/>
    </row>
    <row r="75" spans="1:7" ht="12" customHeight="1" x14ac:dyDescent="0.25">
      <c r="A75" s="55"/>
      <c r="B75" s="97" t="s">
        <v>76</v>
      </c>
      <c r="C75" s="98">
        <f>+G35</f>
        <v>142000</v>
      </c>
      <c r="D75" s="99">
        <f>(C75/C79)</f>
        <v>0.11040205005722246</v>
      </c>
      <c r="E75" s="93"/>
      <c r="F75" s="93"/>
      <c r="G75" s="81"/>
    </row>
    <row r="76" spans="1:7" ht="12" customHeight="1" x14ac:dyDescent="0.25">
      <c r="A76" s="55"/>
      <c r="B76" s="97" t="s">
        <v>39</v>
      </c>
      <c r="C76" s="98">
        <f>+G49</f>
        <v>976960</v>
      </c>
      <c r="D76" s="99">
        <f>(C76/C79)</f>
        <v>0.75956610439369066</v>
      </c>
      <c r="E76" s="93"/>
      <c r="F76" s="93"/>
      <c r="G76" s="81"/>
    </row>
    <row r="77" spans="1:7" ht="12" customHeight="1" x14ac:dyDescent="0.25">
      <c r="A77" s="55"/>
      <c r="B77" s="97" t="s">
        <v>77</v>
      </c>
      <c r="C77" s="101">
        <f>+G54</f>
        <v>81000</v>
      </c>
      <c r="D77" s="99">
        <f>(C77/C79)</f>
        <v>6.2975817286162111E-2</v>
      </c>
      <c r="E77" s="102"/>
      <c r="F77" s="102"/>
      <c r="G77" s="81"/>
    </row>
    <row r="78" spans="1:7" ht="12" customHeight="1" x14ac:dyDescent="0.25">
      <c r="A78" s="55"/>
      <c r="B78" s="97" t="s">
        <v>78</v>
      </c>
      <c r="C78" s="101">
        <f>+G57</f>
        <v>61248</v>
      </c>
      <c r="D78" s="99">
        <f>(C78/C79)</f>
        <v>4.7619047619047616E-2</v>
      </c>
      <c r="E78" s="102"/>
      <c r="F78" s="102"/>
      <c r="G78" s="81"/>
    </row>
    <row r="79" spans="1:7" ht="12.75" customHeight="1" thickBot="1" x14ac:dyDescent="0.3">
      <c r="A79" s="55"/>
      <c r="B79" s="103" t="s">
        <v>94</v>
      </c>
      <c r="C79" s="104">
        <f>SUM(C73:C78)</f>
        <v>1286208</v>
      </c>
      <c r="D79" s="105">
        <f>SUM(D73:D78)</f>
        <v>1</v>
      </c>
      <c r="E79" s="102"/>
      <c r="F79" s="102"/>
      <c r="G79" s="81"/>
    </row>
    <row r="80" spans="1:7" ht="12" customHeight="1" x14ac:dyDescent="0.25">
      <c r="A80" s="55"/>
      <c r="B80" s="82"/>
      <c r="C80" s="80"/>
      <c r="D80" s="80"/>
      <c r="E80" s="80"/>
      <c r="F80" s="80"/>
      <c r="G80" s="81"/>
    </row>
    <row r="81" spans="1:7" ht="12.75" customHeight="1" x14ac:dyDescent="0.25">
      <c r="A81" s="55"/>
      <c r="B81" s="1"/>
      <c r="C81" s="80"/>
      <c r="D81" s="80"/>
      <c r="E81" s="80"/>
      <c r="F81" s="80"/>
      <c r="G81" s="81"/>
    </row>
    <row r="82" spans="1:7" ht="12" customHeight="1" thickBot="1" x14ac:dyDescent="0.3">
      <c r="A82" s="106"/>
      <c r="B82" s="107"/>
      <c r="C82" s="108" t="s">
        <v>91</v>
      </c>
      <c r="D82" s="109"/>
      <c r="E82" s="110"/>
      <c r="F82" s="111"/>
      <c r="G82" s="81"/>
    </row>
    <row r="83" spans="1:7" ht="12" customHeight="1" x14ac:dyDescent="0.25">
      <c r="A83" s="55"/>
      <c r="B83" s="112" t="s">
        <v>92</v>
      </c>
      <c r="C83" s="113">
        <v>800</v>
      </c>
      <c r="D83" s="133">
        <v>900</v>
      </c>
      <c r="E83" s="134">
        <v>1100</v>
      </c>
      <c r="F83" s="114"/>
      <c r="G83" s="115"/>
    </row>
    <row r="84" spans="1:7" ht="12.75" customHeight="1" thickBot="1" x14ac:dyDescent="0.3">
      <c r="A84" s="55"/>
      <c r="B84" s="103" t="s">
        <v>79</v>
      </c>
      <c r="C84" s="104">
        <f>(G58/C83)</f>
        <v>1607.76</v>
      </c>
      <c r="D84" s="104">
        <f>(G58/D83)</f>
        <v>1429.12</v>
      </c>
      <c r="E84" s="116">
        <f>(G58/E83)</f>
        <v>1169.28</v>
      </c>
      <c r="F84" s="114"/>
      <c r="G84" s="115"/>
    </row>
    <row r="85" spans="1:7" ht="15.6" customHeight="1" x14ac:dyDescent="0.25">
      <c r="A85" s="55"/>
      <c r="B85" s="79" t="s">
        <v>80</v>
      </c>
      <c r="C85" s="87"/>
      <c r="D85" s="87"/>
      <c r="E85" s="87"/>
      <c r="F85" s="87"/>
      <c r="G85" s="87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 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2022-07-01T14:55:14Z</dcterms:modified>
  <cp:category/>
  <cp:contentStatus/>
</cp:coreProperties>
</file>