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CON\"/>
    </mc:Choice>
  </mc:AlternateContent>
  <bookViews>
    <workbookView xWindow="0" yWindow="0" windowWidth="23040" windowHeight="9195"/>
  </bookViews>
  <sheets>
    <sheet name="PRADERA BI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12" i="1" l="1"/>
  <c r="G43" i="1" l="1"/>
  <c r="G42" i="1"/>
  <c r="D85" i="1"/>
  <c r="G31" i="1"/>
  <c r="G37" i="1" s="1"/>
  <c r="G45" i="1"/>
  <c r="G46" i="1"/>
  <c r="G47" i="1"/>
  <c r="G48" i="1"/>
  <c r="G50" i="1"/>
  <c r="G51" i="1" l="1"/>
  <c r="C78" i="1" s="1"/>
  <c r="C77" i="1"/>
  <c r="C75" i="1"/>
  <c r="C79" i="1"/>
  <c r="C76" i="1" l="1"/>
  <c r="G61" i="1"/>
  <c r="G58" i="1" l="1"/>
  <c r="G59" i="1" s="1"/>
  <c r="C80" i="1" s="1"/>
  <c r="G60" i="1" l="1"/>
  <c r="D86" i="1" s="1"/>
  <c r="C81" i="1"/>
  <c r="D75" i="1" s="1"/>
  <c r="C86" i="1" l="1"/>
  <c r="E86" i="1"/>
  <c r="G62" i="1"/>
  <c r="D80" i="1"/>
  <c r="D78" i="1"/>
  <c r="D79" i="1"/>
  <c r="D77" i="1"/>
  <c r="D81" i="1" l="1"/>
</calcChain>
</file>

<file path=xl/sharedStrings.xml><?xml version="1.0" encoding="utf-8"?>
<sst xmlns="http://schemas.openxmlformats.org/spreadsheetml/2006/main" count="146" uniqueCount="97">
  <si>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</si>
  <si>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</si>
  <si>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</si>
  <si>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</si>
  <si>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</si>
  <si>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</si>
  <si>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</si>
  <si>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</si>
  <si>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</si>
  <si>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</si>
  <si>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</si>
  <si>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</si>
  <si>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</si>
  <si>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</si>
  <si>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</si>
  <si>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</si>
  <si>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</si>
  <si>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</si>
  <si>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</si>
  <si>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</si>
  <si>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</si>
  <si>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</si>
  <si>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</si>
  <si>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</si>
  <si>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</si>
  <si>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</si>
  <si>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</si>
  <si>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</si>
  <si>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</si>
  <si>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</si>
  <si>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</si>
  <si>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</si>
  <si>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</si>
  <si>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</si>
  <si>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</si>
  <si>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</si>
  <si>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</si>
  <si>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</si>
  <si>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</si>
  <si>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</si>
  <si>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</si>
  <si>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</si>
  <si>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</si>
  <si>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</si>
  <si>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</si>
  <si>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</si>
  <si>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</si>
  <si>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</si>
  <si>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</si>
  <si>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</si>
  <si>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</si>
  <si>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</si>
  <si>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</si>
  <si>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</si>
  <si>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</si>
  <si>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</si>
  <si>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</si>
  <si>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FERTILIZANTE</t>
  </si>
  <si>
    <t>Rastraje</t>
  </si>
  <si>
    <t>kg</t>
  </si>
  <si>
    <t>PRADERA BIANUAL</t>
  </si>
  <si>
    <t>BALLICA-TREBOL</t>
  </si>
  <si>
    <t>LA ARAUCANIA</t>
  </si>
  <si>
    <t>PUCON</t>
  </si>
  <si>
    <t>Pucon y Curarrehue</t>
  </si>
  <si>
    <t>Diciembre</t>
  </si>
  <si>
    <t>INTERNO-FORRAJE</t>
  </si>
  <si>
    <t>SEQUÍA</t>
  </si>
  <si>
    <t>Vibrocultivador</t>
  </si>
  <si>
    <t>Rodillo</t>
  </si>
  <si>
    <t>Siembra Mecanizada</t>
  </si>
  <si>
    <t>Aplicación Fertilizantes</t>
  </si>
  <si>
    <t>Aplicación Herbicidas</t>
  </si>
  <si>
    <t>Otoño</t>
  </si>
  <si>
    <t>Otoño-Primavera</t>
  </si>
  <si>
    <t>Mayo</t>
  </si>
  <si>
    <t>SEMILLA</t>
  </si>
  <si>
    <t>Ballica Bianual (Belinda)</t>
  </si>
  <si>
    <t>Trebol Rosado</t>
  </si>
  <si>
    <t>Nitromag</t>
  </si>
  <si>
    <t>Superfosfato Triple</t>
  </si>
  <si>
    <t>Muriato de Potasio</t>
  </si>
  <si>
    <t>Carbonato de Calcio</t>
  </si>
  <si>
    <t>HERBICIDAS</t>
  </si>
  <si>
    <t>Agosto</t>
  </si>
  <si>
    <t>Septiembre</t>
  </si>
  <si>
    <t>Octubre</t>
  </si>
  <si>
    <t>MAYO-DICIEMBRE</t>
  </si>
  <si>
    <t>l</t>
  </si>
  <si>
    <t>Preside+Venceweed Extra</t>
  </si>
  <si>
    <t>$/há</t>
  </si>
  <si>
    <t>ESCENARIOS COSTO UNITARIO  ($/fardo)</t>
  </si>
  <si>
    <t>Rendimiento  (fardo/há)</t>
  </si>
  <si>
    <t>Costo unitario ($/fardo) (*)</t>
  </si>
  <si>
    <t>RENDIMIENTO (Fardos/Há)</t>
  </si>
  <si>
    <t>PRECIO ESPERADO ($/fardo)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</si>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</sst>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3" fillId="0" borderId="18"/>
  </cellStyleXfs>
  <cellXfs count="1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49" fontId="7" fillId="7" borderId="40" xfId="0" applyNumberFormat="1" applyFont="1" applyFill="1" applyBorder="1" applyAlignment="1">
      <alignment vertical="center"/>
    </xf>
    <xf numFmtId="165" fontId="7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0" fontId="2" fillId="2" borderId="5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2" xfId="0" applyNumberFormat="1" applyFont="1" applyFill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wrapText="1"/>
    </xf>
    <xf numFmtId="3" fontId="3" fillId="3" borderId="5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49" fontId="14" fillId="2" borderId="42" xfId="0" applyNumberFormat="1" applyFont="1" applyFill="1" applyBorder="1" applyAlignment="1">
      <alignment horizontal="left" vertical="center" wrapText="1"/>
    </xf>
    <xf numFmtId="49" fontId="14" fillId="2" borderId="42" xfId="0" applyNumberFormat="1" applyFont="1" applyFill="1" applyBorder="1" applyAlignment="1">
      <alignment horizontal="left"/>
    </xf>
    <xf numFmtId="49" fontId="2" fillId="2" borderId="42" xfId="0" applyNumberFormat="1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right" vertical="center" wrapText="1"/>
    </xf>
    <xf numFmtId="3" fontId="2" fillId="2" borderId="42" xfId="0" applyNumberFormat="1" applyFont="1" applyFill="1" applyBorder="1" applyAlignment="1">
      <alignment horizontal="right"/>
    </xf>
    <xf numFmtId="49" fontId="2" fillId="2" borderId="42" xfId="0" applyNumberFormat="1" applyFont="1" applyFill="1" applyBorder="1" applyAlignment="1">
      <alignment horizontal="right"/>
    </xf>
    <xf numFmtId="0" fontId="2" fillId="2" borderId="42" xfId="0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 wrapText="1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3" fontId="2" fillId="9" borderId="5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166" fontId="2" fillId="2" borderId="5" xfId="0" applyNumberFormat="1" applyFont="1" applyFill="1" applyBorder="1" applyAlignment="1">
      <alignment horizontal="left" vertical="center"/>
    </xf>
    <xf numFmtId="166" fontId="2" fillId="2" borderId="5" xfId="0" applyNumberFormat="1" applyFont="1" applyFill="1" applyBorder="1" applyAlignment="1">
      <alignment horizontal="left" vertical="center" wrapText="1"/>
    </xf>
    <xf numFmtId="3" fontId="2" fillId="2" borderId="18" xfId="0" applyNumberFormat="1" applyFont="1" applyFill="1" applyBorder="1" applyAlignment="1">
      <alignment horizontal="right" wrapText="1"/>
    </xf>
    <xf numFmtId="3" fontId="0" fillId="0" borderId="18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7" xfId="0" applyNumberFormat="1" applyFont="1" applyFill="1" applyBorder="1" applyAlignment="1">
      <alignment horizontal="left" vertical="center" wrapText="1"/>
    </xf>
    <xf numFmtId="49" fontId="2" fillId="2" borderId="57" xfId="0" applyNumberFormat="1" applyFont="1" applyFill="1" applyBorder="1" applyAlignment="1">
      <alignment horizontal="left"/>
    </xf>
    <xf numFmtId="49" fontId="2" fillId="2" borderId="57" xfId="0" applyNumberFormat="1" applyFont="1" applyFill="1" applyBorder="1" applyAlignment="1">
      <alignment horizontal="left" wrapText="1"/>
    </xf>
    <xf numFmtId="0" fontId="0" fillId="2" borderId="59" xfId="0" applyFont="1" applyFill="1" applyBorder="1" applyAlignment="1"/>
    <xf numFmtId="49" fontId="2" fillId="2" borderId="42" xfId="0" applyNumberFormat="1" applyFont="1" applyFill="1" applyBorder="1" applyAlignment="1">
      <alignment vertical="center" wrapText="1"/>
    </xf>
    <xf numFmtId="49" fontId="15" fillId="3" borderId="42" xfId="0" applyNumberFormat="1" applyFont="1" applyFill="1" applyBorder="1" applyAlignment="1">
      <alignment vertical="center" wrapText="1"/>
    </xf>
    <xf numFmtId="17" fontId="16" fillId="0" borderId="58" xfId="1" applyNumberFormat="1" applyFont="1" applyBorder="1" applyAlignment="1">
      <alignment horizontal="left" vertical="center"/>
    </xf>
    <xf numFmtId="0" fontId="6" fillId="2" borderId="6" xfId="0" applyFont="1" applyFill="1" applyBorder="1" applyAlignment="1"/>
    <xf numFmtId="0" fontId="2" fillId="2" borderId="6" xfId="0" applyFont="1" applyFill="1" applyBorder="1" applyAlignment="1"/>
    <xf numFmtId="0" fontId="6" fillId="2" borderId="60" xfId="0" applyFont="1" applyFill="1" applyBorder="1" applyAlignment="1">
      <alignment wrapText="1"/>
    </xf>
    <xf numFmtId="14" fontId="6" fillId="2" borderId="7" xfId="0" applyNumberFormat="1" applyFont="1" applyFill="1" applyBorder="1" applyAlignment="1"/>
    <xf numFmtId="0" fontId="6" fillId="2" borderId="3" xfId="0" applyFont="1" applyFill="1" applyBorder="1" applyAlignment="1"/>
    <xf numFmtId="0" fontId="6" fillId="2" borderId="7" xfId="0" applyFont="1" applyFill="1" applyBorder="1" applyAlignment="1"/>
    <xf numFmtId="0" fontId="6" fillId="2" borderId="7" xfId="0" applyFont="1" applyFill="1" applyBorder="1" applyAlignment="1">
      <alignment horizontal="right" wrapText="1"/>
    </xf>
    <xf numFmtId="0" fontId="6" fillId="2" borderId="9" xfId="0" applyFont="1" applyFill="1" applyBorder="1" applyAlignment="1"/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/>
    <xf numFmtId="0" fontId="6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49" fontId="18" fillId="3" borderId="5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/>
    <xf numFmtId="3" fontId="6" fillId="2" borderId="10" xfId="0" applyNumberFormat="1" applyFont="1" applyFill="1" applyBorder="1" applyAlignment="1">
      <alignment horizontal="right"/>
    </xf>
    <xf numFmtId="49" fontId="18" fillId="5" borderId="13" xfId="0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vertical="center"/>
    </xf>
    <xf numFmtId="3" fontId="6" fillId="2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3" fontId="10" fillId="3" borderId="13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/>
    <xf numFmtId="0" fontId="6" fillId="2" borderId="16" xfId="0" applyFont="1" applyFill="1" applyBorder="1" applyAlignment="1"/>
    <xf numFmtId="3" fontId="6" fillId="2" borderId="16" xfId="0" applyNumberFormat="1" applyFont="1" applyFill="1" applyBorder="1" applyAlignment="1"/>
    <xf numFmtId="3" fontId="6" fillId="2" borderId="16" xfId="0" applyNumberFormat="1" applyFont="1" applyFill="1" applyBorder="1" applyAlignment="1">
      <alignment horizontal="right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43" xfId="0" applyNumberFormat="1" applyFont="1" applyFill="1" applyBorder="1" applyAlignment="1">
      <alignment horizontal="center" vertical="center" wrapText="1"/>
    </xf>
    <xf numFmtId="49" fontId="18" fillId="3" borderId="43" xfId="0" applyNumberFormat="1" applyFont="1" applyFill="1" applyBorder="1" applyAlignment="1">
      <alignment horizontal="right" vertical="center" wrapText="1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right" vertical="center"/>
    </xf>
    <xf numFmtId="0" fontId="6" fillId="2" borderId="44" xfId="0" applyFont="1" applyFill="1" applyBorder="1" applyAlignment="1"/>
    <xf numFmtId="0" fontId="6" fillId="2" borderId="45" xfId="0" applyFont="1" applyFill="1" applyBorder="1" applyAlignment="1"/>
    <xf numFmtId="0" fontId="6" fillId="2" borderId="45" xfId="0" applyFont="1" applyFill="1" applyBorder="1" applyAlignment="1">
      <alignment horizontal="center"/>
    </xf>
    <xf numFmtId="3" fontId="6" fillId="2" borderId="45" xfId="0" applyNumberFormat="1" applyFont="1" applyFill="1" applyBorder="1" applyAlignment="1"/>
    <xf numFmtId="3" fontId="6" fillId="2" borderId="45" xfId="0" applyNumberFormat="1" applyFont="1" applyFill="1" applyBorder="1" applyAlignment="1">
      <alignment horizontal="right"/>
    </xf>
    <xf numFmtId="49" fontId="18" fillId="3" borderId="43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/>
    <xf numFmtId="3" fontId="6" fillId="2" borderId="21" xfId="0" applyNumberFormat="1" applyFont="1" applyFill="1" applyBorder="1" applyAlignment="1"/>
    <xf numFmtId="3" fontId="6" fillId="2" borderId="21" xfId="0" applyNumberFormat="1" applyFont="1" applyFill="1" applyBorder="1" applyAlignment="1">
      <alignment horizontal="right"/>
    </xf>
    <xf numFmtId="49" fontId="18" fillId="5" borderId="49" xfId="0" applyNumberFormat="1" applyFont="1" applyFill="1" applyBorder="1" applyAlignment="1">
      <alignment vertical="center"/>
    </xf>
    <xf numFmtId="0" fontId="18" fillId="5" borderId="50" xfId="0" applyFont="1" applyFill="1" applyBorder="1" applyAlignment="1">
      <alignment vertical="center"/>
    </xf>
    <xf numFmtId="164" fontId="18" fillId="5" borderId="51" xfId="0" applyNumberFormat="1" applyFont="1" applyFill="1" applyBorder="1" applyAlignment="1">
      <alignment vertical="center"/>
    </xf>
    <xf numFmtId="49" fontId="18" fillId="3" borderId="52" xfId="0" applyNumberFormat="1" applyFont="1" applyFill="1" applyBorder="1" applyAlignment="1">
      <alignment vertical="center"/>
    </xf>
    <xf numFmtId="0" fontId="18" fillId="3" borderId="18" xfId="0" applyFont="1" applyFill="1" applyBorder="1" applyAlignment="1">
      <alignment vertical="center"/>
    </xf>
    <xf numFmtId="164" fontId="18" fillId="3" borderId="53" xfId="0" applyNumberFormat="1" applyFont="1" applyFill="1" applyBorder="1" applyAlignment="1">
      <alignment vertical="center"/>
    </xf>
    <xf numFmtId="49" fontId="18" fillId="5" borderId="52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vertical="center"/>
    </xf>
    <xf numFmtId="164" fontId="18" fillId="5" borderId="53" xfId="0" applyNumberFormat="1" applyFont="1" applyFill="1" applyBorder="1" applyAlignment="1">
      <alignment vertical="center"/>
    </xf>
    <xf numFmtId="49" fontId="18" fillId="5" borderId="54" xfId="0" applyNumberFormat="1" applyFont="1" applyFill="1" applyBorder="1" applyAlignment="1">
      <alignment vertical="center"/>
    </xf>
    <xf numFmtId="0" fontId="18" fillId="5" borderId="55" xfId="0" applyFont="1" applyFill="1" applyBorder="1" applyAlignment="1">
      <alignment vertical="center"/>
    </xf>
    <xf numFmtId="164" fontId="18" fillId="5" borderId="56" xfId="0" applyNumberFormat="1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1028699</xdr:colOff>
      <xdr:row>1</xdr:row>
      <xdr:rowOff>85725</xdr:rowOff>
    </xdr:from>
    <xdr:to>
      <xdr:col>7</xdr:col>
      <xdr:colOff>19049</xdr:colOff>
      <xdr:row>7</xdr:row>
      <xdr:rowOff>117809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" y="2762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7"/>
  <sheetViews>
    <sheetView showGridLines="0" tabSelected="1" topLeftCell="A39" workbookViewId="0">
      <selection activeCell="G42" sqref="G42:G50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42578125" style="1" customWidth="1"/>
    <col min="3" max="3" width="17" style="1" customWidth="1"/>
    <col min="4" max="4" width="14.85546875" style="1" customWidth="1"/>
    <col min="5" max="5" width="14.42578125" style="1" customWidth="1"/>
    <col min="6" max="6" width="18.5703125" style="1" customWidth="1"/>
    <col min="7" max="7" width="17.140625" style="56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51"/>
    </row>
    <row r="2" spans="1:7" ht="15" customHeight="1" x14ac:dyDescent="0.25">
      <c r="A2" s="2"/>
      <c r="B2" s="2"/>
      <c r="C2" s="2"/>
      <c r="D2" s="2"/>
      <c r="E2" s="2"/>
      <c r="F2" s="2"/>
      <c r="G2" s="51"/>
    </row>
    <row r="3" spans="1:7" ht="15" customHeight="1" x14ac:dyDescent="0.25">
      <c r="A3" s="2"/>
      <c r="B3" s="2"/>
      <c r="C3" s="2"/>
      <c r="D3" s="2"/>
      <c r="E3" s="2"/>
      <c r="F3" s="2"/>
      <c r="G3" s="51"/>
    </row>
    <row r="4" spans="1:7" ht="15" customHeight="1" x14ac:dyDescent="0.25">
      <c r="A4" s="2"/>
      <c r="B4" s="2"/>
      <c r="C4" s="2"/>
      <c r="D4" s="2"/>
      <c r="E4" s="2"/>
      <c r="F4" s="2"/>
      <c r="G4" s="51"/>
    </row>
    <row r="5" spans="1:7" ht="15" customHeight="1" x14ac:dyDescent="0.25">
      <c r="A5" s="2"/>
      <c r="B5" s="2"/>
      <c r="C5" s="2"/>
      <c r="D5" s="2"/>
      <c r="E5" s="2"/>
      <c r="F5" s="2"/>
      <c r="G5" s="51"/>
    </row>
    <row r="6" spans="1:7" ht="15" customHeight="1" x14ac:dyDescent="0.25">
      <c r="A6" s="2"/>
      <c r="B6" s="2"/>
      <c r="C6" s="2"/>
      <c r="D6" s="2"/>
      <c r="E6" s="2"/>
      <c r="F6" s="2"/>
      <c r="G6" s="51"/>
    </row>
    <row r="7" spans="1:7" ht="15" customHeight="1" x14ac:dyDescent="0.25">
      <c r="A7" s="2"/>
      <c r="B7" s="2"/>
      <c r="C7" s="2"/>
      <c r="D7" s="2"/>
      <c r="E7" s="2"/>
      <c r="F7" s="2"/>
      <c r="G7" s="51"/>
    </row>
    <row r="8" spans="1:7" ht="15" customHeight="1" x14ac:dyDescent="0.25">
      <c r="A8" s="2"/>
      <c r="B8" s="87"/>
      <c r="C8" s="3"/>
      <c r="D8" s="2"/>
      <c r="E8" s="3"/>
      <c r="F8" s="3"/>
      <c r="G8" s="52"/>
    </row>
    <row r="9" spans="1:7" ht="12" customHeight="1" x14ac:dyDescent="0.25">
      <c r="A9" s="18"/>
      <c r="B9" s="89" t="s">
        <v>0</v>
      </c>
      <c r="C9" s="85" t="s">
        <v>60</v>
      </c>
      <c r="D9" s="91"/>
      <c r="E9" s="162" t="s">
        <v>94</v>
      </c>
      <c r="F9" s="163"/>
      <c r="G9" s="75">
        <v>476</v>
      </c>
    </row>
    <row r="10" spans="1:7" ht="18" customHeight="1" x14ac:dyDescent="0.25">
      <c r="A10" s="18"/>
      <c r="B10" s="88" t="s">
        <v>1</v>
      </c>
      <c r="C10" s="84" t="s">
        <v>61</v>
      </c>
      <c r="D10" s="92"/>
      <c r="E10" s="164" t="s">
        <v>2</v>
      </c>
      <c r="F10" s="165"/>
      <c r="G10" s="76" t="s">
        <v>65</v>
      </c>
    </row>
    <row r="11" spans="1:7" ht="18" customHeight="1" x14ac:dyDescent="0.25">
      <c r="A11" s="18"/>
      <c r="B11" s="88" t="s">
        <v>3</v>
      </c>
      <c r="C11" s="85" t="s">
        <v>55</v>
      </c>
      <c r="D11" s="92"/>
      <c r="E11" s="164" t="s">
        <v>95</v>
      </c>
      <c r="F11" s="165"/>
      <c r="G11" s="77">
        <v>3600</v>
      </c>
    </row>
    <row r="12" spans="1:7" ht="11.25" customHeight="1" x14ac:dyDescent="0.25">
      <c r="A12" s="18"/>
      <c r="B12" s="88" t="s">
        <v>4</v>
      </c>
      <c r="C12" s="86" t="s">
        <v>62</v>
      </c>
      <c r="D12" s="92"/>
      <c r="E12" s="82" t="s">
        <v>5</v>
      </c>
      <c r="F12" s="83"/>
      <c r="G12" s="78">
        <f>G9*G11</f>
        <v>1713600</v>
      </c>
    </row>
    <row r="13" spans="1:7" ht="11.25" customHeight="1" x14ac:dyDescent="0.25">
      <c r="A13" s="18"/>
      <c r="B13" s="88" t="s">
        <v>6</v>
      </c>
      <c r="C13" s="85" t="s">
        <v>63</v>
      </c>
      <c r="D13" s="92"/>
      <c r="E13" s="164" t="s">
        <v>7</v>
      </c>
      <c r="F13" s="165"/>
      <c r="G13" s="76" t="s">
        <v>66</v>
      </c>
    </row>
    <row r="14" spans="1:7" ht="13.5" customHeight="1" x14ac:dyDescent="0.25">
      <c r="A14" s="18"/>
      <c r="B14" s="88" t="s">
        <v>8</v>
      </c>
      <c r="C14" s="85" t="s">
        <v>64</v>
      </c>
      <c r="D14" s="92"/>
      <c r="E14" s="164" t="s">
        <v>9</v>
      </c>
      <c r="F14" s="165"/>
      <c r="G14" s="76" t="s">
        <v>87</v>
      </c>
    </row>
    <row r="15" spans="1:7" ht="25.5" customHeight="1" x14ac:dyDescent="0.25">
      <c r="A15" s="18"/>
      <c r="B15" s="88" t="s">
        <v>10</v>
      </c>
      <c r="C15" s="90">
        <v>44713</v>
      </c>
      <c r="D15" s="92"/>
      <c r="E15" s="166" t="s">
        <v>11</v>
      </c>
      <c r="F15" s="167"/>
      <c r="G15" s="74" t="s">
        <v>67</v>
      </c>
    </row>
    <row r="16" spans="1:7" ht="12" customHeight="1" x14ac:dyDescent="0.25">
      <c r="A16" s="2"/>
      <c r="B16" s="93"/>
      <c r="C16" s="94"/>
      <c r="D16" s="95"/>
      <c r="E16" s="96"/>
      <c r="F16" s="96"/>
      <c r="G16" s="97"/>
    </row>
    <row r="17" spans="1:10" ht="12" customHeight="1" x14ac:dyDescent="0.25">
      <c r="A17" s="6"/>
      <c r="B17" s="168" t="s">
        <v>12</v>
      </c>
      <c r="C17" s="169"/>
      <c r="D17" s="169"/>
      <c r="E17" s="169"/>
      <c r="F17" s="169"/>
      <c r="G17" s="169"/>
    </row>
    <row r="18" spans="1:10" ht="12" customHeight="1" x14ac:dyDescent="0.25">
      <c r="A18" s="2"/>
      <c r="B18" s="98"/>
      <c r="C18" s="99"/>
      <c r="D18" s="99"/>
      <c r="E18" s="99"/>
      <c r="F18" s="100"/>
      <c r="G18" s="101"/>
    </row>
    <row r="19" spans="1:10" ht="12" customHeight="1" x14ac:dyDescent="0.25">
      <c r="A19" s="4"/>
      <c r="B19" s="102" t="s">
        <v>13</v>
      </c>
      <c r="C19" s="103"/>
      <c r="D19" s="104"/>
      <c r="E19" s="104"/>
      <c r="F19" s="104"/>
      <c r="G19" s="105"/>
    </row>
    <row r="20" spans="1:10" ht="24" customHeight="1" x14ac:dyDescent="0.25">
      <c r="A20" s="6"/>
      <c r="B20" s="106" t="s">
        <v>14</v>
      </c>
      <c r="C20" s="106" t="s">
        <v>15</v>
      </c>
      <c r="D20" s="106" t="s">
        <v>16</v>
      </c>
      <c r="E20" s="106" t="s">
        <v>17</v>
      </c>
      <c r="F20" s="106" t="s">
        <v>18</v>
      </c>
      <c r="G20" s="106" t="s">
        <v>19</v>
      </c>
    </row>
    <row r="21" spans="1:10" ht="12.75" customHeight="1" x14ac:dyDescent="0.25">
      <c r="A21" s="6"/>
      <c r="B21" s="81"/>
      <c r="C21" s="7"/>
      <c r="D21" s="44"/>
      <c r="E21" s="7"/>
      <c r="F21" s="59"/>
      <c r="G21" s="59"/>
    </row>
    <row r="22" spans="1:10" ht="12.75" customHeight="1" x14ac:dyDescent="0.25">
      <c r="A22" s="6"/>
      <c r="B22" s="8" t="s">
        <v>20</v>
      </c>
      <c r="C22" s="9"/>
      <c r="D22" s="9"/>
      <c r="E22" s="9"/>
      <c r="F22" s="10"/>
      <c r="G22" s="60"/>
    </row>
    <row r="23" spans="1:10" ht="12" customHeight="1" x14ac:dyDescent="0.25">
      <c r="A23" s="2"/>
      <c r="B23" s="98"/>
      <c r="C23" s="100"/>
      <c r="D23" s="100"/>
      <c r="E23" s="100"/>
      <c r="F23" s="107"/>
      <c r="G23" s="108"/>
    </row>
    <row r="24" spans="1:10" ht="12" customHeight="1" x14ac:dyDescent="0.25">
      <c r="A24" s="4"/>
      <c r="B24" s="109" t="s">
        <v>21</v>
      </c>
      <c r="C24" s="110"/>
      <c r="D24" s="111"/>
      <c r="E24" s="111"/>
      <c r="F24" s="112"/>
      <c r="G24" s="113"/>
    </row>
    <row r="25" spans="1:10" ht="24" customHeight="1" x14ac:dyDescent="0.25">
      <c r="A25" s="4"/>
      <c r="B25" s="114" t="s">
        <v>14</v>
      </c>
      <c r="C25" s="115" t="s">
        <v>15</v>
      </c>
      <c r="D25" s="115" t="s">
        <v>16</v>
      </c>
      <c r="E25" s="114" t="s">
        <v>56</v>
      </c>
      <c r="F25" s="115" t="s">
        <v>18</v>
      </c>
      <c r="G25" s="114" t="s">
        <v>19</v>
      </c>
    </row>
    <row r="26" spans="1:10" ht="12" customHeight="1" x14ac:dyDescent="0.25">
      <c r="A26" s="4"/>
      <c r="B26" s="116"/>
      <c r="C26" s="117" t="s">
        <v>56</v>
      </c>
      <c r="D26" s="117" t="s">
        <v>56</v>
      </c>
      <c r="E26" s="117" t="s">
        <v>56</v>
      </c>
      <c r="F26" s="118" t="s">
        <v>56</v>
      </c>
      <c r="G26" s="119"/>
    </row>
    <row r="27" spans="1:10" ht="12" customHeight="1" x14ac:dyDescent="0.25">
      <c r="A27" s="4"/>
      <c r="B27" s="120" t="s">
        <v>22</v>
      </c>
      <c r="C27" s="121"/>
      <c r="D27" s="121"/>
      <c r="E27" s="121"/>
      <c r="F27" s="122"/>
      <c r="G27" s="123"/>
    </row>
    <row r="28" spans="1:10" ht="12" customHeight="1" x14ac:dyDescent="0.25">
      <c r="A28" s="2"/>
      <c r="B28" s="124"/>
      <c r="C28" s="125"/>
      <c r="D28" s="125"/>
      <c r="E28" s="125"/>
      <c r="F28" s="126"/>
      <c r="G28" s="127"/>
    </row>
    <row r="29" spans="1:10" ht="12" customHeight="1" x14ac:dyDescent="0.25">
      <c r="A29" s="4"/>
      <c r="B29" s="109" t="s">
        <v>23</v>
      </c>
      <c r="C29" s="110"/>
      <c r="D29" s="111"/>
      <c r="E29" s="111"/>
      <c r="F29" s="112"/>
      <c r="G29" s="113"/>
    </row>
    <row r="30" spans="1:10" ht="24" customHeight="1" x14ac:dyDescent="0.25">
      <c r="A30" s="4"/>
      <c r="B30" s="128" t="s">
        <v>14</v>
      </c>
      <c r="C30" s="128" t="s">
        <v>15</v>
      </c>
      <c r="D30" s="128" t="s">
        <v>16</v>
      </c>
      <c r="E30" s="128" t="s">
        <v>17</v>
      </c>
      <c r="F30" s="129" t="s">
        <v>18</v>
      </c>
      <c r="G30" s="128" t="s">
        <v>19</v>
      </c>
      <c r="J30" s="43"/>
    </row>
    <row r="31" spans="1:10" ht="12.75" customHeight="1" x14ac:dyDescent="0.25">
      <c r="A31" s="6"/>
      <c r="B31" s="81" t="s">
        <v>58</v>
      </c>
      <c r="C31" s="7" t="s">
        <v>24</v>
      </c>
      <c r="D31" s="44">
        <v>0.05</v>
      </c>
      <c r="E31" s="5" t="s">
        <v>73</v>
      </c>
      <c r="F31" s="70">
        <v>265900</v>
      </c>
      <c r="G31" s="70">
        <f t="shared" ref="G31:G36" si="0">D31*F31</f>
        <v>13295</v>
      </c>
      <c r="J31" s="79"/>
    </row>
    <row r="32" spans="1:10" ht="12.75" customHeight="1" x14ac:dyDescent="0.25">
      <c r="A32" s="6"/>
      <c r="B32" s="81" t="s">
        <v>68</v>
      </c>
      <c r="C32" s="7" t="s">
        <v>24</v>
      </c>
      <c r="D32" s="44">
        <v>0.1</v>
      </c>
      <c r="E32" s="5" t="s">
        <v>73</v>
      </c>
      <c r="F32" s="70">
        <v>233200</v>
      </c>
      <c r="G32" s="70">
        <f t="shared" si="0"/>
        <v>23320</v>
      </c>
      <c r="J32" s="79"/>
    </row>
    <row r="33" spans="1:10" ht="12.75" customHeight="1" x14ac:dyDescent="0.25">
      <c r="A33" s="6"/>
      <c r="B33" s="81" t="s">
        <v>69</v>
      </c>
      <c r="C33" s="7" t="s">
        <v>24</v>
      </c>
      <c r="D33" s="44">
        <v>0.1</v>
      </c>
      <c r="E33" s="5" t="s">
        <v>73</v>
      </c>
      <c r="F33" s="70">
        <v>212000</v>
      </c>
      <c r="G33" s="70">
        <f t="shared" si="0"/>
        <v>21200</v>
      </c>
      <c r="J33" s="79"/>
    </row>
    <row r="34" spans="1:10" ht="12.75" customHeight="1" x14ac:dyDescent="0.25">
      <c r="A34" s="6"/>
      <c r="B34" s="81" t="s">
        <v>70</v>
      </c>
      <c r="C34" s="7" t="s">
        <v>24</v>
      </c>
      <c r="D34" s="44">
        <v>0.1</v>
      </c>
      <c r="E34" s="5" t="s">
        <v>73</v>
      </c>
      <c r="F34" s="70">
        <v>371000</v>
      </c>
      <c r="G34" s="70">
        <f t="shared" si="0"/>
        <v>37100</v>
      </c>
      <c r="J34" s="79"/>
    </row>
    <row r="35" spans="1:10" ht="12.75" customHeight="1" x14ac:dyDescent="0.25">
      <c r="A35" s="6"/>
      <c r="B35" s="81" t="s">
        <v>71</v>
      </c>
      <c r="C35" s="7" t="s">
        <v>24</v>
      </c>
      <c r="D35" s="44">
        <v>0.05</v>
      </c>
      <c r="E35" s="5" t="s">
        <v>74</v>
      </c>
      <c r="F35" s="70">
        <v>212000</v>
      </c>
      <c r="G35" s="70">
        <f t="shared" si="0"/>
        <v>10600</v>
      </c>
      <c r="J35" s="79"/>
    </row>
    <row r="36" spans="1:10" ht="12.75" customHeight="1" x14ac:dyDescent="0.25">
      <c r="A36" s="6"/>
      <c r="B36" s="81" t="s">
        <v>72</v>
      </c>
      <c r="C36" s="7" t="s">
        <v>24</v>
      </c>
      <c r="D36" s="44">
        <v>0.05</v>
      </c>
      <c r="E36" s="5" t="s">
        <v>75</v>
      </c>
      <c r="F36" s="70">
        <v>212000</v>
      </c>
      <c r="G36" s="70">
        <f t="shared" si="0"/>
        <v>10600</v>
      </c>
      <c r="J36" s="79"/>
    </row>
    <row r="37" spans="1:10" ht="12.75" customHeight="1" x14ac:dyDescent="0.25">
      <c r="A37" s="4"/>
      <c r="B37" s="11" t="s">
        <v>25</v>
      </c>
      <c r="C37" s="12"/>
      <c r="D37" s="12"/>
      <c r="E37" s="71"/>
      <c r="F37" s="71"/>
      <c r="G37" s="72">
        <f>SUM(G31:G36)</f>
        <v>116115</v>
      </c>
      <c r="J37" s="80"/>
    </row>
    <row r="38" spans="1:10" ht="12" customHeight="1" x14ac:dyDescent="0.25">
      <c r="A38" s="2"/>
      <c r="B38" s="124"/>
      <c r="C38" s="125"/>
      <c r="D38" s="125"/>
      <c r="E38" s="125"/>
      <c r="F38" s="126"/>
      <c r="G38" s="127"/>
    </row>
    <row r="39" spans="1:10" ht="12" customHeight="1" x14ac:dyDescent="0.25">
      <c r="A39" s="4"/>
      <c r="B39" s="109" t="s">
        <v>26</v>
      </c>
      <c r="C39" s="110"/>
      <c r="D39" s="111"/>
      <c r="E39" s="111"/>
      <c r="F39" s="112"/>
      <c r="G39" s="113"/>
    </row>
    <row r="40" spans="1:10" ht="24" customHeight="1" x14ac:dyDescent="0.25">
      <c r="A40" s="4"/>
      <c r="B40" s="130" t="s">
        <v>27</v>
      </c>
      <c r="C40" s="130" t="s">
        <v>28</v>
      </c>
      <c r="D40" s="130" t="s">
        <v>29</v>
      </c>
      <c r="E40" s="130" t="s">
        <v>17</v>
      </c>
      <c r="F40" s="130" t="s">
        <v>18</v>
      </c>
      <c r="G40" s="131" t="s">
        <v>19</v>
      </c>
      <c r="J40" s="43"/>
    </row>
    <row r="41" spans="1:10" ht="12.75" customHeight="1" x14ac:dyDescent="0.25">
      <c r="A41" s="18"/>
      <c r="B41" s="63" t="s">
        <v>76</v>
      </c>
      <c r="C41" s="49"/>
      <c r="D41" s="48"/>
      <c r="E41" s="49"/>
      <c r="F41" s="49"/>
      <c r="G41" s="48"/>
      <c r="J41" s="43"/>
    </row>
    <row r="42" spans="1:10" ht="12.75" customHeight="1" x14ac:dyDescent="0.25">
      <c r="A42" s="18"/>
      <c r="B42" s="65" t="s">
        <v>77</v>
      </c>
      <c r="C42" s="49" t="s">
        <v>59</v>
      </c>
      <c r="D42" s="48">
        <v>35</v>
      </c>
      <c r="E42" s="66" t="s">
        <v>84</v>
      </c>
      <c r="F42" s="66">
        <v>4452</v>
      </c>
      <c r="G42" s="67">
        <f>D42*F42</f>
        <v>155820</v>
      </c>
      <c r="J42" s="43"/>
    </row>
    <row r="43" spans="1:10" ht="12.75" customHeight="1" x14ac:dyDescent="0.25">
      <c r="A43" s="18"/>
      <c r="B43" s="65" t="s">
        <v>78</v>
      </c>
      <c r="C43" s="49" t="s">
        <v>59</v>
      </c>
      <c r="D43" s="48">
        <v>8</v>
      </c>
      <c r="E43" s="66" t="s">
        <v>84</v>
      </c>
      <c r="F43" s="66">
        <v>6996</v>
      </c>
      <c r="G43" s="67">
        <f>D43*F43</f>
        <v>55968</v>
      </c>
      <c r="J43" s="43"/>
    </row>
    <row r="44" spans="1:10" ht="12.75" customHeight="1" x14ac:dyDescent="0.25">
      <c r="A44" s="18"/>
      <c r="B44" s="64" t="s">
        <v>57</v>
      </c>
      <c r="C44" s="45"/>
      <c r="D44" s="47"/>
      <c r="E44" s="68"/>
      <c r="F44" s="67"/>
      <c r="G44" s="67" t="s">
        <v>56</v>
      </c>
    </row>
    <row r="45" spans="1:10" ht="12.75" customHeight="1" x14ac:dyDescent="0.25">
      <c r="A45" s="18"/>
      <c r="B45" s="50" t="s">
        <v>79</v>
      </c>
      <c r="C45" s="46" t="s">
        <v>59</v>
      </c>
      <c r="D45" s="46">
        <v>350</v>
      </c>
      <c r="E45" s="69" t="s">
        <v>85</v>
      </c>
      <c r="F45" s="67">
        <v>1060</v>
      </c>
      <c r="G45" s="67">
        <f t="shared" ref="G45:G50" si="1">D45*F45</f>
        <v>371000</v>
      </c>
    </row>
    <row r="46" spans="1:10" ht="12.75" customHeight="1" x14ac:dyDescent="0.25">
      <c r="A46" s="18"/>
      <c r="B46" s="50" t="s">
        <v>80</v>
      </c>
      <c r="C46" s="45" t="s">
        <v>59</v>
      </c>
      <c r="D46" s="47">
        <v>300</v>
      </c>
      <c r="E46" s="68" t="s">
        <v>85</v>
      </c>
      <c r="F46" s="67">
        <v>1166</v>
      </c>
      <c r="G46" s="67">
        <f t="shared" si="1"/>
        <v>349800</v>
      </c>
    </row>
    <row r="47" spans="1:10" ht="12.75" customHeight="1" x14ac:dyDescent="0.25">
      <c r="A47" s="18"/>
      <c r="B47" s="50" t="s">
        <v>81</v>
      </c>
      <c r="C47" s="45" t="s">
        <v>59</v>
      </c>
      <c r="D47" s="47">
        <v>150</v>
      </c>
      <c r="E47" s="68" t="s">
        <v>85</v>
      </c>
      <c r="F47" s="67">
        <v>838</v>
      </c>
      <c r="G47" s="67">
        <f t="shared" si="1"/>
        <v>125700</v>
      </c>
    </row>
    <row r="48" spans="1:10" ht="12.75" customHeight="1" x14ac:dyDescent="0.25">
      <c r="A48" s="18"/>
      <c r="B48" s="50" t="s">
        <v>82</v>
      </c>
      <c r="C48" s="46" t="s">
        <v>59</v>
      </c>
      <c r="D48" s="46">
        <v>1000</v>
      </c>
      <c r="E48" s="69" t="s">
        <v>84</v>
      </c>
      <c r="F48" s="67">
        <v>159</v>
      </c>
      <c r="G48" s="67">
        <f t="shared" si="1"/>
        <v>159000</v>
      </c>
    </row>
    <row r="49" spans="1:8" ht="12.75" customHeight="1" x14ac:dyDescent="0.25">
      <c r="A49" s="18"/>
      <c r="B49" s="64" t="s">
        <v>83</v>
      </c>
      <c r="C49" s="45"/>
      <c r="D49" s="47"/>
      <c r="E49" s="68"/>
      <c r="F49" s="67"/>
      <c r="G49" s="67" t="s">
        <v>56</v>
      </c>
    </row>
    <row r="50" spans="1:8" ht="12.75" customHeight="1" x14ac:dyDescent="0.25">
      <c r="A50" s="18"/>
      <c r="B50" s="50" t="s">
        <v>89</v>
      </c>
      <c r="C50" s="45" t="s">
        <v>88</v>
      </c>
      <c r="D50" s="47">
        <v>1</v>
      </c>
      <c r="E50" s="68" t="s">
        <v>86</v>
      </c>
      <c r="F50" s="67">
        <v>78440</v>
      </c>
      <c r="G50" s="67">
        <f t="shared" si="1"/>
        <v>78440</v>
      </c>
    </row>
    <row r="51" spans="1:8" ht="13.5" customHeight="1" x14ac:dyDescent="0.25">
      <c r="A51" s="18"/>
      <c r="B51" s="132" t="s">
        <v>30</v>
      </c>
      <c r="C51" s="133"/>
      <c r="D51" s="133"/>
      <c r="E51" s="134"/>
      <c r="F51" s="134"/>
      <c r="G51" s="73">
        <f>SUM(G42:G50)</f>
        <v>1295728</v>
      </c>
    </row>
    <row r="52" spans="1:8" ht="12" customHeight="1" x14ac:dyDescent="0.25">
      <c r="A52" s="2"/>
      <c r="B52" s="135"/>
      <c r="C52" s="136"/>
      <c r="D52" s="136"/>
      <c r="E52" s="137"/>
      <c r="F52" s="138"/>
      <c r="G52" s="139"/>
    </row>
    <row r="53" spans="1:8" ht="12" customHeight="1" x14ac:dyDescent="0.25">
      <c r="A53" s="4"/>
      <c r="B53" s="109" t="s">
        <v>31</v>
      </c>
      <c r="C53" s="110"/>
      <c r="D53" s="111"/>
      <c r="E53" s="111"/>
      <c r="F53" s="112"/>
      <c r="G53" s="113"/>
    </row>
    <row r="54" spans="1:8" ht="24" customHeight="1" x14ac:dyDescent="0.25">
      <c r="A54" s="4"/>
      <c r="B54" s="140" t="s">
        <v>32</v>
      </c>
      <c r="C54" s="130" t="s">
        <v>28</v>
      </c>
      <c r="D54" s="130" t="s">
        <v>29</v>
      </c>
      <c r="E54" s="140" t="s">
        <v>17</v>
      </c>
      <c r="F54" s="130" t="s">
        <v>18</v>
      </c>
      <c r="G54" s="140" t="s">
        <v>19</v>
      </c>
    </row>
    <row r="55" spans="1:8" ht="12" customHeight="1" x14ac:dyDescent="0.25">
      <c r="A55" s="18"/>
      <c r="B55" s="141" t="s">
        <v>56</v>
      </c>
      <c r="C55" s="46" t="s">
        <v>56</v>
      </c>
      <c r="D55" s="46" t="s">
        <v>56</v>
      </c>
      <c r="E55" s="45" t="s">
        <v>56</v>
      </c>
      <c r="F55" s="48" t="s">
        <v>56</v>
      </c>
      <c r="G55" s="48"/>
    </row>
    <row r="56" spans="1:8" ht="13.5" customHeight="1" x14ac:dyDescent="0.25">
      <c r="A56" s="4"/>
      <c r="B56" s="142" t="s">
        <v>33</v>
      </c>
      <c r="C56" s="143"/>
      <c r="D56" s="143"/>
      <c r="E56" s="144"/>
      <c r="F56" s="145"/>
      <c r="G56" s="146"/>
      <c r="H56" s="57"/>
    </row>
    <row r="57" spans="1:8" ht="12" customHeight="1" x14ac:dyDescent="0.25">
      <c r="A57" s="2"/>
      <c r="B57" s="147"/>
      <c r="C57" s="147"/>
      <c r="D57" s="147"/>
      <c r="E57" s="147"/>
      <c r="F57" s="148"/>
      <c r="G57" s="149"/>
    </row>
    <row r="58" spans="1:8" ht="12" customHeight="1" x14ac:dyDescent="0.25">
      <c r="A58" s="18"/>
      <c r="B58" s="150" t="s">
        <v>34</v>
      </c>
      <c r="C58" s="151"/>
      <c r="D58" s="151"/>
      <c r="E58" s="151"/>
      <c r="F58" s="151"/>
      <c r="G58" s="152">
        <f>G22+G27+G37+G51+G56</f>
        <v>1411843</v>
      </c>
    </row>
    <row r="59" spans="1:8" ht="12" customHeight="1" x14ac:dyDescent="0.25">
      <c r="A59" s="18"/>
      <c r="B59" s="153" t="s">
        <v>35</v>
      </c>
      <c r="C59" s="154"/>
      <c r="D59" s="154"/>
      <c r="E59" s="154"/>
      <c r="F59" s="154"/>
      <c r="G59" s="155">
        <f>G58*0.05</f>
        <v>70592.150000000009</v>
      </c>
    </row>
    <row r="60" spans="1:8" ht="12" customHeight="1" x14ac:dyDescent="0.25">
      <c r="A60" s="18"/>
      <c r="B60" s="156" t="s">
        <v>36</v>
      </c>
      <c r="C60" s="157"/>
      <c r="D60" s="157"/>
      <c r="E60" s="157"/>
      <c r="F60" s="157"/>
      <c r="G60" s="158">
        <f>G59+G58</f>
        <v>1482435.15</v>
      </c>
    </row>
    <row r="61" spans="1:8" ht="12" customHeight="1" x14ac:dyDescent="0.25">
      <c r="A61" s="18"/>
      <c r="B61" s="153" t="s">
        <v>37</v>
      </c>
      <c r="C61" s="154"/>
      <c r="D61" s="154"/>
      <c r="E61" s="154"/>
      <c r="F61" s="154"/>
      <c r="G61" s="155">
        <f>G12</f>
        <v>1713600</v>
      </c>
    </row>
    <row r="62" spans="1:8" ht="12" customHeight="1" x14ac:dyDescent="0.25">
      <c r="A62" s="18"/>
      <c r="B62" s="159" t="s">
        <v>38</v>
      </c>
      <c r="C62" s="160"/>
      <c r="D62" s="160"/>
      <c r="E62" s="160"/>
      <c r="F62" s="160"/>
      <c r="G62" s="161">
        <f>G61-G60</f>
        <v>231164.85000000009</v>
      </c>
    </row>
    <row r="63" spans="1:8" ht="12" customHeight="1" x14ac:dyDescent="0.25">
      <c r="A63" s="18"/>
      <c r="B63" s="19" t="s">
        <v>39</v>
      </c>
      <c r="C63" s="20"/>
      <c r="D63" s="20"/>
      <c r="E63" s="20"/>
      <c r="F63" s="20"/>
      <c r="G63" s="53"/>
    </row>
    <row r="64" spans="1:8" ht="12.75" customHeight="1" thickBot="1" x14ac:dyDescent="0.3">
      <c r="A64" s="18"/>
      <c r="B64" s="21"/>
      <c r="C64" s="20"/>
      <c r="D64" s="20"/>
      <c r="E64" s="20"/>
      <c r="F64" s="20"/>
      <c r="G64" s="53"/>
    </row>
    <row r="65" spans="1:7" ht="12" customHeight="1" x14ac:dyDescent="0.25">
      <c r="A65" s="18"/>
      <c r="B65" s="32" t="s">
        <v>40</v>
      </c>
      <c r="C65" s="33"/>
      <c r="D65" s="33"/>
      <c r="E65" s="33"/>
      <c r="F65" s="34"/>
      <c r="G65" s="53"/>
    </row>
    <row r="66" spans="1:7" ht="12" customHeight="1" x14ac:dyDescent="0.25">
      <c r="A66" s="18"/>
      <c r="B66" s="35" t="s">
        <v>41</v>
      </c>
      <c r="C66" s="17"/>
      <c r="D66" s="17"/>
      <c r="E66" s="17"/>
      <c r="F66" s="36"/>
      <c r="G66" s="53"/>
    </row>
    <row r="67" spans="1:7" ht="12" customHeight="1" x14ac:dyDescent="0.25">
      <c r="A67" s="18"/>
      <c r="B67" s="35" t="s">
        <v>42</v>
      </c>
      <c r="C67" s="17"/>
      <c r="D67" s="17"/>
      <c r="E67" s="17"/>
      <c r="F67" s="36"/>
      <c r="G67" s="53"/>
    </row>
    <row r="68" spans="1:7" ht="12" customHeight="1" x14ac:dyDescent="0.25">
      <c r="A68" s="18"/>
      <c r="B68" s="35" t="s">
        <v>43</v>
      </c>
      <c r="C68" s="17"/>
      <c r="D68" s="17"/>
      <c r="E68" s="17"/>
      <c r="F68" s="36"/>
      <c r="G68" s="53"/>
    </row>
    <row r="69" spans="1:7" ht="12" customHeight="1" x14ac:dyDescent="0.25">
      <c r="A69" s="18"/>
      <c r="B69" s="35" t="s">
        <v>44</v>
      </c>
      <c r="C69" s="17"/>
      <c r="D69" s="17"/>
      <c r="E69" s="17"/>
      <c r="F69" s="36"/>
      <c r="G69" s="53"/>
    </row>
    <row r="70" spans="1:7" ht="12" customHeight="1" x14ac:dyDescent="0.25">
      <c r="A70" s="18"/>
      <c r="B70" s="35" t="s">
        <v>45</v>
      </c>
      <c r="C70" s="17"/>
      <c r="D70" s="17"/>
      <c r="E70" s="17"/>
      <c r="F70" s="36"/>
      <c r="G70" s="53"/>
    </row>
    <row r="71" spans="1:7" ht="12.75" customHeight="1" thickBot="1" x14ac:dyDescent="0.3">
      <c r="A71" s="18"/>
      <c r="B71" s="37" t="s">
        <v>46</v>
      </c>
      <c r="C71" s="38"/>
      <c r="D71" s="38"/>
      <c r="E71" s="38"/>
      <c r="F71" s="39"/>
      <c r="G71" s="53"/>
    </row>
    <row r="72" spans="1:7" ht="12.75" customHeight="1" x14ac:dyDescent="0.25">
      <c r="A72" s="18"/>
      <c r="B72" s="30"/>
      <c r="C72" s="17"/>
      <c r="D72" s="17"/>
      <c r="E72" s="17"/>
      <c r="F72" s="17"/>
      <c r="G72" s="53"/>
    </row>
    <row r="73" spans="1:7" ht="15" customHeight="1" thickBot="1" x14ac:dyDescent="0.3">
      <c r="A73" s="18"/>
      <c r="B73" s="173" t="s">
        <v>47</v>
      </c>
      <c r="C73" s="174"/>
      <c r="D73" s="29"/>
      <c r="E73" s="13"/>
      <c r="F73" s="13"/>
      <c r="G73" s="53"/>
    </row>
    <row r="74" spans="1:7" ht="12" customHeight="1" x14ac:dyDescent="0.25">
      <c r="A74" s="18"/>
      <c r="B74" s="23" t="s">
        <v>32</v>
      </c>
      <c r="C74" s="61" t="s">
        <v>90</v>
      </c>
      <c r="D74" s="62" t="s">
        <v>48</v>
      </c>
      <c r="E74" s="13"/>
      <c r="F74" s="13"/>
      <c r="G74" s="53"/>
    </row>
    <row r="75" spans="1:7" ht="12" customHeight="1" x14ac:dyDescent="0.25">
      <c r="A75" s="18"/>
      <c r="B75" s="24" t="s">
        <v>49</v>
      </c>
      <c r="C75" s="14">
        <f>G22</f>
        <v>0</v>
      </c>
      <c r="D75" s="25">
        <f>(C75/C81)</f>
        <v>0</v>
      </c>
      <c r="E75" s="13"/>
      <c r="F75" s="13"/>
      <c r="G75" s="53"/>
    </row>
    <row r="76" spans="1:7" ht="12" customHeight="1" x14ac:dyDescent="0.25">
      <c r="A76" s="18"/>
      <c r="B76" s="24" t="s">
        <v>50</v>
      </c>
      <c r="C76" s="14">
        <f>G27</f>
        <v>0</v>
      </c>
      <c r="D76" s="25">
        <v>0</v>
      </c>
      <c r="E76" s="13"/>
      <c r="F76" s="13"/>
      <c r="G76" s="53"/>
    </row>
    <row r="77" spans="1:7" ht="12" customHeight="1" x14ac:dyDescent="0.25">
      <c r="A77" s="18"/>
      <c r="B77" s="24" t="s">
        <v>51</v>
      </c>
      <c r="C77" s="14">
        <f>G37</f>
        <v>116115</v>
      </c>
      <c r="D77" s="25">
        <f>(C77/C81)</f>
        <v>7.8327203722874494E-2</v>
      </c>
      <c r="E77" s="13"/>
      <c r="F77" s="13"/>
      <c r="G77" s="53"/>
    </row>
    <row r="78" spans="1:7" ht="12" customHeight="1" x14ac:dyDescent="0.25">
      <c r="A78" s="18"/>
      <c r="B78" s="24" t="s">
        <v>27</v>
      </c>
      <c r="C78" s="14">
        <f>G51</f>
        <v>1295728</v>
      </c>
      <c r="D78" s="25">
        <f>(C78/C81)</f>
        <v>0.87405374865807794</v>
      </c>
      <c r="E78" s="13"/>
      <c r="F78" s="13"/>
      <c r="G78" s="53"/>
    </row>
    <row r="79" spans="1:7" ht="12" customHeight="1" x14ac:dyDescent="0.25">
      <c r="A79" s="18"/>
      <c r="B79" s="24" t="s">
        <v>52</v>
      </c>
      <c r="C79" s="15">
        <f>G56</f>
        <v>0</v>
      </c>
      <c r="D79" s="25">
        <f>(C79/C81)</f>
        <v>0</v>
      </c>
      <c r="E79" s="16"/>
      <c r="F79" s="16"/>
      <c r="G79" s="53"/>
    </row>
    <row r="80" spans="1:7" ht="12" customHeight="1" x14ac:dyDescent="0.25">
      <c r="A80" s="18"/>
      <c r="B80" s="24" t="s">
        <v>53</v>
      </c>
      <c r="C80" s="15">
        <f>G59</f>
        <v>70592.150000000009</v>
      </c>
      <c r="D80" s="25">
        <f>(C80/C81)</f>
        <v>4.761904761904763E-2</v>
      </c>
      <c r="E80" s="16"/>
      <c r="F80" s="16"/>
      <c r="G80" s="53"/>
    </row>
    <row r="81" spans="1:7" ht="12.75" customHeight="1" thickBot="1" x14ac:dyDescent="0.3">
      <c r="A81" s="18"/>
      <c r="B81" s="26" t="s">
        <v>96</v>
      </c>
      <c r="C81" s="27">
        <f>SUM(C75:C80)</f>
        <v>1482435.15</v>
      </c>
      <c r="D81" s="28">
        <f>SUM(D75:D80)</f>
        <v>1</v>
      </c>
      <c r="E81" s="16"/>
      <c r="F81" s="16"/>
      <c r="G81" s="53"/>
    </row>
    <row r="82" spans="1:7" ht="12" customHeight="1" x14ac:dyDescent="0.25">
      <c r="A82" s="18"/>
      <c r="B82" s="21"/>
      <c r="C82" s="20"/>
      <c r="D82" s="20"/>
      <c r="E82" s="20"/>
      <c r="F82" s="20"/>
      <c r="G82" s="53"/>
    </row>
    <row r="83" spans="1:7" ht="12.75" customHeight="1" thickBot="1" x14ac:dyDescent="0.3">
      <c r="A83" s="18"/>
      <c r="B83" s="22"/>
      <c r="C83" s="20"/>
      <c r="D83" s="20"/>
      <c r="E83" s="20"/>
      <c r="F83" s="20"/>
      <c r="G83" s="53"/>
    </row>
    <row r="84" spans="1:7" ht="12" customHeight="1" thickBot="1" x14ac:dyDescent="0.3">
      <c r="A84" s="18"/>
      <c r="B84" s="170" t="s">
        <v>91</v>
      </c>
      <c r="C84" s="171"/>
      <c r="D84" s="171"/>
      <c r="E84" s="172"/>
      <c r="F84" s="16"/>
      <c r="G84" s="53"/>
    </row>
    <row r="85" spans="1:7" ht="12" customHeight="1" x14ac:dyDescent="0.25">
      <c r="A85" s="18"/>
      <c r="B85" s="41" t="s">
        <v>92</v>
      </c>
      <c r="C85" s="58">
        <v>460</v>
      </c>
      <c r="D85" s="58">
        <f>G9</f>
        <v>476</v>
      </c>
      <c r="E85" s="58">
        <v>500</v>
      </c>
      <c r="F85" s="40"/>
      <c r="G85" s="54"/>
    </row>
    <row r="86" spans="1:7" ht="12.75" customHeight="1" thickBot="1" x14ac:dyDescent="0.3">
      <c r="A86" s="18"/>
      <c r="B86" s="26" t="s">
        <v>93</v>
      </c>
      <c r="C86" s="27">
        <f>(G60/C85)</f>
        <v>3222.6851086956522</v>
      </c>
      <c r="D86" s="27">
        <f>(G60/D85)</f>
        <v>3114.3595588235294</v>
      </c>
      <c r="E86" s="42">
        <f>(G60/E85)</f>
        <v>2964.8702999999996</v>
      </c>
      <c r="F86" s="40"/>
      <c r="G86" s="54"/>
    </row>
    <row r="87" spans="1:7" ht="15.6" customHeight="1" x14ac:dyDescent="0.25">
      <c r="A87" s="18"/>
      <c r="B87" s="31" t="s">
        <v>54</v>
      </c>
      <c r="C87" s="17"/>
      <c r="D87" s="17"/>
      <c r="E87" s="17"/>
      <c r="F87" s="17"/>
      <c r="G87" s="55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BIANUAL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2022-07-04T18:30:00Z</dcterms:modified>
</cp:coreProperties>
</file>