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URACAUTIN\"/>
    </mc:Choice>
  </mc:AlternateContent>
  <bookViews>
    <workbookView xWindow="0" yWindow="0" windowWidth="28800" windowHeight="12435"/>
  </bookViews>
  <sheets>
    <sheet name="Ballica trebol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12" i="1" l="1"/>
  <c r="G56" i="1"/>
  <c r="D50" i="1" l="1"/>
  <c r="G50" i="1" s="1"/>
  <c r="G51" i="1" l="1"/>
  <c r="C74" i="1" s="1"/>
  <c r="G23" i="1" l="1"/>
  <c r="C70" i="1" s="1"/>
  <c r="G44" i="1"/>
  <c r="G43" i="1"/>
  <c r="G36" i="1"/>
  <c r="G33" i="1"/>
  <c r="G34" i="1"/>
  <c r="G35" i="1"/>
  <c r="G37" i="1"/>
  <c r="G32" i="1"/>
  <c r="G42" i="1"/>
  <c r="G45" i="1"/>
  <c r="G46" i="1" l="1"/>
  <c r="G38" i="1"/>
  <c r="C72" i="1" s="1"/>
  <c r="G53" i="1" l="1"/>
  <c r="C73" i="1"/>
  <c r="G54" i="1"/>
  <c r="C75" i="1" s="1"/>
  <c r="G55" i="1" l="1"/>
  <c r="G57" i="1" s="1"/>
  <c r="C76" i="1"/>
  <c r="E80" i="1" l="1"/>
  <c r="D75" i="1"/>
  <c r="C80" i="1"/>
  <c r="D80" i="1"/>
  <c r="D70" i="1"/>
  <c r="D72" i="1"/>
  <c r="D74" i="1"/>
  <c r="D73" i="1"/>
  <c r="D76" i="1" l="1"/>
</calcChain>
</file>

<file path=xl/sharedStrings.xml><?xml version="1.0" encoding="utf-8"?>
<sst xmlns="http://schemas.openxmlformats.org/spreadsheetml/2006/main" count="133" uniqueCount="95">
  <si>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</si>
  <si>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</si>
  <si>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</si>
  <si>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</si>
  <si>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</si>
  <si>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</si>
  <si>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</si>
  <si>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</si>
  <si>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</si>
  <si>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</si>
  <si>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</si>
  <si>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</si>
  <si>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</si>
  <si>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</si>
  <si>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</si>
  <si>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</si>
  <si>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</si>
  <si>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</si>
  <si>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</si>
  <si>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</si>
  <si>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</si>
  <si>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</si>
  <si>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</si>
  <si>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MAQUINARIA</t>
  </si>
  <si>
    <t>Subtotal Costo Maquinaria</t>
  </si>
  <si>
    <t>INSUMOS</t>
  </si>
  <si>
    <t>Insumos</t>
  </si>
  <si>
    <t>Unidad (Kg/l/u)</t>
  </si>
  <si>
    <t>Kg</t>
  </si>
  <si>
    <t>Subtotal Insumos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</si>
  <si>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</si>
  <si>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</si>
  <si>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</si>
  <si>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</si>
  <si>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</si>
  <si>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</si>
  <si>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</si>
  <si>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</si>
  <si>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</si>
  <si>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</si>
  <si>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</si>
  <si>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</si>
  <si>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</si>
  <si>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</si>
  <si>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</si>
  <si>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</si>
  <si>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</si>
  <si>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</si>
  <si>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</si>
  <si>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</si>
  <si>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</si>
  <si>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</si>
  <si>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Araucania</t>
  </si>
  <si>
    <t>Curacautin</t>
  </si>
  <si>
    <t>Mercado local</t>
  </si>
  <si>
    <t>Diciembre- Marzo</t>
  </si>
  <si>
    <t xml:space="preserve">Cantidad </t>
  </si>
  <si>
    <t>Limpieza y cercos</t>
  </si>
  <si>
    <t>Agosto</t>
  </si>
  <si>
    <t>Siembra</t>
  </si>
  <si>
    <t>Septiembre</t>
  </si>
  <si>
    <t>Guarda</t>
  </si>
  <si>
    <t>Diciembre-Febrero</t>
  </si>
  <si>
    <t xml:space="preserve">Araduras </t>
  </si>
  <si>
    <t>Abril -Mayo</t>
  </si>
  <si>
    <t>Rastrajes (offset)</t>
  </si>
  <si>
    <t>Vibrocultivador o clavos</t>
  </si>
  <si>
    <t>Rodon</t>
  </si>
  <si>
    <t>Mezcla alta fertilidad 11-30-11</t>
  </si>
  <si>
    <t>Costo unitario ($/fardo) (*)</t>
  </si>
  <si>
    <t>Pradera Bianual</t>
  </si>
  <si>
    <t>Ballica trebol</t>
  </si>
  <si>
    <t>PRECIO ESPERADO ($/fardo)</t>
  </si>
  <si>
    <t xml:space="preserve">Sequia </t>
  </si>
  <si>
    <t>Fertilizacion</t>
  </si>
  <si>
    <t>Ballica bianual</t>
  </si>
  <si>
    <t>Trebol rosado</t>
  </si>
  <si>
    <t>Octubre</t>
  </si>
  <si>
    <t>Herbicidas</t>
  </si>
  <si>
    <t>Lt</t>
  </si>
  <si>
    <t>JORNADAS ANIMAL</t>
  </si>
  <si>
    <t>Subtotal Jornadas Animal</t>
  </si>
  <si>
    <t>OTROS</t>
  </si>
  <si>
    <t>Cantidad (Kg/ha)</t>
  </si>
  <si>
    <t xml:space="preserve"> Precio Unitario ($/kg) </t>
  </si>
  <si>
    <t>Subtotal Otros</t>
  </si>
  <si>
    <t xml:space="preserve">Traslados </t>
  </si>
  <si>
    <t>kg</t>
  </si>
  <si>
    <t>Marzo-Abril</t>
  </si>
  <si>
    <t>$/há</t>
  </si>
  <si>
    <t>ESCENARIOS COSTO UNITARIO  (fardos/há)</t>
  </si>
  <si>
    <t>Rendimiento (fardos/há)</t>
  </si>
  <si>
    <t>RENDIMIENTO (Fardos/há)</t>
  </si>
  <si>
    <t>COSTO TOTAL/há..</t>
  </si>
  <si>
    <t>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</si>
</sst>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7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theme="0" tint="-0.34998626667073579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8"/>
      </right>
      <top style="thin">
        <color theme="0" tint="-0.34998626667073579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3" fillId="0" borderId="17"/>
  </cellStyleXfs>
  <cellXfs count="17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0" fontId="0" fillId="2" borderId="15" xfId="0" applyFont="1" applyFill="1" applyBorder="1" applyAlignment="1"/>
    <xf numFmtId="0" fontId="9" fillId="6" borderId="17" xfId="0" applyFont="1" applyFill="1" applyBorder="1" applyAlignment="1"/>
    <xf numFmtId="49" fontId="7" fillId="7" borderId="18" xfId="0" applyNumberFormat="1" applyFont="1" applyFill="1" applyBorder="1" applyAlignment="1">
      <alignment vertical="center"/>
    </xf>
    <xf numFmtId="0" fontId="4" fillId="6" borderId="16" xfId="0" applyFont="1" applyFill="1" applyBorder="1" applyAlignment="1">
      <alignment vertical="center"/>
    </xf>
    <xf numFmtId="0" fontId="4" fillId="6" borderId="17" xfId="0" applyFont="1" applyFill="1" applyBorder="1" applyAlignment="1">
      <alignment vertical="center"/>
    </xf>
    <xf numFmtId="164" fontId="1" fillId="2" borderId="17" xfId="0" applyNumberFormat="1" applyFont="1" applyFill="1" applyBorder="1" applyAlignment="1">
      <alignment vertical="center"/>
    </xf>
    <xf numFmtId="164" fontId="10" fillId="2" borderId="17" xfId="0" applyNumberFormat="1" applyFont="1" applyFill="1" applyBorder="1" applyAlignment="1">
      <alignment vertical="center"/>
    </xf>
    <xf numFmtId="0" fontId="9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49" fontId="7" fillId="7" borderId="28" xfId="0" applyNumberFormat="1" applyFont="1" applyFill="1" applyBorder="1" applyAlignment="1">
      <alignment vertical="center"/>
    </xf>
    <xf numFmtId="49" fontId="9" fillId="7" borderId="29" xfId="0" applyNumberFormat="1" applyFont="1" applyFill="1" applyBorder="1" applyAlignment="1"/>
    <xf numFmtId="49" fontId="7" fillId="2" borderId="30" xfId="0" applyNumberFormat="1" applyFont="1" applyFill="1" applyBorder="1" applyAlignment="1">
      <alignment vertical="center"/>
    </xf>
    <xf numFmtId="49" fontId="7" fillId="7" borderId="32" xfId="0" applyNumberFormat="1" applyFont="1" applyFill="1" applyBorder="1" applyAlignment="1">
      <alignment vertical="center"/>
    </xf>
    <xf numFmtId="165" fontId="7" fillId="7" borderId="33" xfId="0" applyNumberFormat="1" applyFont="1" applyFill="1" applyBorder="1" applyAlignment="1">
      <alignment vertical="center"/>
    </xf>
    <xf numFmtId="9" fontId="7" fillId="7" borderId="34" xfId="0" applyNumberFormat="1" applyFont="1" applyFill="1" applyBorder="1" applyAlignment="1">
      <alignment vertical="center"/>
    </xf>
    <xf numFmtId="0" fontId="9" fillId="8" borderId="37" xfId="0" applyFont="1" applyFill="1" applyBorder="1" applyAlignment="1"/>
    <xf numFmtId="0" fontId="9" fillId="2" borderId="17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vertical="center"/>
    </xf>
    <xf numFmtId="49" fontId="7" fillId="2" borderId="38" xfId="0" applyNumberFormat="1" applyFont="1" applyFill="1" applyBorder="1" applyAlignment="1">
      <alignment vertical="center"/>
    </xf>
    <xf numFmtId="0" fontId="9" fillId="2" borderId="39" xfId="0" applyFont="1" applyFill="1" applyBorder="1" applyAlignment="1"/>
    <xf numFmtId="0" fontId="9" fillId="2" borderId="40" xfId="0" applyFont="1" applyFill="1" applyBorder="1" applyAlignment="1"/>
    <xf numFmtId="49" fontId="9" fillId="2" borderId="41" xfId="0" applyNumberFormat="1" applyFont="1" applyFill="1" applyBorder="1" applyAlignment="1">
      <alignment vertical="center"/>
    </xf>
    <xf numFmtId="0" fontId="9" fillId="2" borderId="42" xfId="0" applyFont="1" applyFill="1" applyBorder="1" applyAlignment="1"/>
    <xf numFmtId="49" fontId="9" fillId="2" borderId="43" xfId="0" applyNumberFormat="1" applyFont="1" applyFill="1" applyBorder="1" applyAlignment="1">
      <alignment vertical="center"/>
    </xf>
    <xf numFmtId="0" fontId="9" fillId="2" borderId="44" xfId="0" applyFont="1" applyFill="1" applyBorder="1" applyAlignment="1"/>
    <xf numFmtId="0" fontId="9" fillId="2" borderId="45" xfId="0" applyFont="1" applyFill="1" applyBorder="1" applyAlignment="1"/>
    <xf numFmtId="0" fontId="7" fillId="6" borderId="17" xfId="0" applyFont="1" applyFill="1" applyBorder="1" applyAlignment="1">
      <alignment vertical="center"/>
    </xf>
    <xf numFmtId="0" fontId="4" fillId="8" borderId="16" xfId="0" applyFont="1" applyFill="1" applyBorder="1" applyAlignment="1">
      <alignment vertical="center"/>
    </xf>
    <xf numFmtId="49" fontId="11" fillId="8" borderId="17" xfId="0" applyNumberFormat="1" applyFont="1" applyFill="1" applyBorder="1" applyAlignment="1">
      <alignment vertical="center"/>
    </xf>
    <xf numFmtId="0" fontId="4" fillId="8" borderId="17" xfId="0" applyFont="1" applyFill="1" applyBorder="1" applyAlignment="1">
      <alignment vertical="center"/>
    </xf>
    <xf numFmtId="0" fontId="4" fillId="8" borderId="46" xfId="0" applyFont="1" applyFill="1" applyBorder="1" applyAlignment="1">
      <alignment vertical="center"/>
    </xf>
    <xf numFmtId="49" fontId="7" fillId="7" borderId="47" xfId="0" applyNumberFormat="1" applyFont="1" applyFill="1" applyBorder="1" applyAlignment="1">
      <alignment vertical="center"/>
    </xf>
    <xf numFmtId="0" fontId="0" fillId="0" borderId="17" xfId="0" applyNumberFormat="1" applyFont="1" applyBorder="1" applyAlignment="1"/>
    <xf numFmtId="0" fontId="12" fillId="0" borderId="50" xfId="0" applyFont="1" applyBorder="1" applyAlignment="1">
      <alignment horizontal="right" wrapText="1"/>
    </xf>
    <xf numFmtId="0" fontId="14" fillId="0" borderId="17" xfId="1" applyFont="1" applyBorder="1" applyAlignment="1">
      <alignment horizontal="left"/>
    </xf>
    <xf numFmtId="0" fontId="9" fillId="0" borderId="17" xfId="1" applyFont="1" applyBorder="1" applyAlignment="1">
      <alignment horizontal="center"/>
    </xf>
    <xf numFmtId="0" fontId="14" fillId="0" borderId="17" xfId="1" applyFont="1" applyBorder="1" applyAlignment="1">
      <alignment horizontal="center"/>
    </xf>
    <xf numFmtId="3" fontId="14" fillId="0" borderId="17" xfId="1" applyNumberFormat="1" applyFont="1" applyBorder="1" applyAlignment="1">
      <alignment horizontal="right"/>
    </xf>
    <xf numFmtId="3" fontId="14" fillId="9" borderId="17" xfId="0" applyNumberFormat="1" applyFont="1" applyFill="1" applyBorder="1"/>
    <xf numFmtId="0" fontId="9" fillId="0" borderId="17" xfId="1" applyFont="1" applyBorder="1" applyAlignment="1">
      <alignment horizontal="left"/>
    </xf>
    <xf numFmtId="3" fontId="9" fillId="0" borderId="17" xfId="1" applyNumberFormat="1" applyFont="1" applyBorder="1" applyAlignment="1">
      <alignment horizontal="right"/>
    </xf>
    <xf numFmtId="3" fontId="7" fillId="0" borderId="5" xfId="0" applyNumberFormat="1" applyFont="1" applyFill="1" applyBorder="1" applyAlignment="1">
      <alignment vertical="center"/>
    </xf>
    <xf numFmtId="9" fontId="9" fillId="0" borderId="31" xfId="0" applyNumberFormat="1" applyFont="1" applyFill="1" applyBorder="1" applyAlignment="1"/>
    <xf numFmtId="0" fontId="7" fillId="0" borderId="5" xfId="0" applyNumberFormat="1" applyFont="1" applyFill="1" applyBorder="1" applyAlignment="1">
      <alignment vertical="center"/>
    </xf>
    <xf numFmtId="165" fontId="7" fillId="0" borderId="5" xfId="0" applyNumberFormat="1" applyFont="1" applyFill="1" applyBorder="1" applyAlignment="1">
      <alignment vertical="center"/>
    </xf>
    <xf numFmtId="0" fontId="7" fillId="0" borderId="48" xfId="0" applyNumberFormat="1" applyFont="1" applyFill="1" applyBorder="1" applyAlignment="1">
      <alignment vertical="center"/>
    </xf>
    <xf numFmtId="0" fontId="7" fillId="0" borderId="49" xfId="0" applyNumberFormat="1" applyFont="1" applyFill="1" applyBorder="1" applyAlignment="1">
      <alignment vertical="center"/>
    </xf>
    <xf numFmtId="165" fontId="7" fillId="0" borderId="33" xfId="0" applyNumberFormat="1" applyFont="1" applyFill="1" applyBorder="1" applyAlignment="1">
      <alignment vertical="center"/>
    </xf>
    <xf numFmtId="165" fontId="7" fillId="0" borderId="34" xfId="0" applyNumberFormat="1" applyFont="1" applyFill="1" applyBorder="1" applyAlignment="1">
      <alignment vertical="center"/>
    </xf>
    <xf numFmtId="49" fontId="3" fillId="0" borderId="17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166" fontId="2" fillId="2" borderId="5" xfId="0" applyNumberFormat="1" applyFont="1" applyFill="1" applyBorder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0" fillId="2" borderId="58" xfId="0" applyFont="1" applyFill="1" applyBorder="1" applyAlignment="1"/>
    <xf numFmtId="49" fontId="2" fillId="2" borderId="68" xfId="0" applyNumberFormat="1" applyFont="1" applyFill="1" applyBorder="1" applyAlignment="1">
      <alignment vertical="center" wrapText="1"/>
    </xf>
    <xf numFmtId="49" fontId="15" fillId="3" borderId="68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0" fontId="2" fillId="2" borderId="67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5" fillId="5" borderId="54" xfId="0" applyNumberFormat="1" applyFont="1" applyFill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0" fontId="2" fillId="2" borderId="58" xfId="0" applyFont="1" applyFill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49" fontId="15" fillId="3" borderId="57" xfId="0" applyNumberFormat="1" applyFont="1" applyFill="1" applyBorder="1" applyAlignment="1">
      <alignment horizontal="center" vertical="center" wrapText="1"/>
    </xf>
    <xf numFmtId="49" fontId="15" fillId="3" borderId="60" xfId="0" applyNumberFormat="1" applyFont="1" applyFill="1" applyBorder="1" applyAlignment="1">
      <alignment horizontal="center" vertical="center" wrapText="1"/>
    </xf>
    <xf numFmtId="49" fontId="15" fillId="3" borderId="55" xfId="0" applyNumberFormat="1" applyFont="1" applyFill="1" applyBorder="1" applyAlignment="1">
      <alignment horizontal="center" vertical="center" wrapText="1"/>
    </xf>
    <xf numFmtId="49" fontId="15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5" fillId="3" borderId="11" xfId="0" applyNumberFormat="1" applyFont="1" applyFill="1" applyBorder="1" applyAlignment="1">
      <alignment horizontal="center" vertical="center"/>
    </xf>
    <xf numFmtId="49" fontId="15" fillId="3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0" fontId="2" fillId="2" borderId="61" xfId="0" applyFont="1" applyFill="1" applyBorder="1" applyAlignment="1"/>
    <xf numFmtId="0" fontId="2" fillId="2" borderId="63" xfId="0" applyFont="1" applyFill="1" applyBorder="1" applyAlignment="1"/>
    <xf numFmtId="3" fontId="2" fillId="2" borderId="63" xfId="0" applyNumberFormat="1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0" fontId="2" fillId="2" borderId="52" xfId="0" applyFont="1" applyFill="1" applyBorder="1" applyAlignment="1">
      <alignment horizontal="center" vertical="center"/>
    </xf>
    <xf numFmtId="49" fontId="15" fillId="3" borderId="51" xfId="0" applyNumberFormat="1" applyFont="1" applyFill="1" applyBorder="1" applyAlignment="1">
      <alignment horizontal="center" vertical="center"/>
    </xf>
    <xf numFmtId="49" fontId="15" fillId="3" borderId="53" xfId="0" applyNumberFormat="1" applyFont="1" applyFill="1" applyBorder="1" applyAlignment="1">
      <alignment horizontal="center" vertical="center"/>
    </xf>
    <xf numFmtId="49" fontId="15" fillId="3" borderId="51" xfId="0" applyNumberFormat="1" applyFont="1" applyFill="1" applyBorder="1" applyAlignment="1">
      <alignment horizontal="center" vertical="center" wrapText="1"/>
    </xf>
    <xf numFmtId="49" fontId="15" fillId="3" borderId="64" xfId="0" applyNumberFormat="1" applyFont="1" applyFill="1" applyBorder="1" applyAlignment="1">
      <alignment horizontal="center" vertical="center"/>
    </xf>
    <xf numFmtId="49" fontId="15" fillId="3" borderId="64" xfId="0" applyNumberFormat="1" applyFont="1" applyFill="1" applyBorder="1" applyAlignment="1">
      <alignment horizontal="center" vertical="center" wrapText="1"/>
    </xf>
    <xf numFmtId="49" fontId="3" fillId="3" borderId="65" xfId="0" applyNumberFormat="1" applyFont="1" applyFill="1" applyBorder="1" applyAlignment="1">
      <alignment vertical="center"/>
    </xf>
    <xf numFmtId="0" fontId="3" fillId="3" borderId="65" xfId="0" applyFont="1" applyFill="1" applyBorder="1" applyAlignment="1">
      <alignment horizontal="center" vertical="center"/>
    </xf>
    <xf numFmtId="0" fontId="3" fillId="3" borderId="65" xfId="0" applyFont="1" applyFill="1" applyBorder="1" applyAlignment="1">
      <alignment vertical="center"/>
    </xf>
    <xf numFmtId="3" fontId="3" fillId="3" borderId="65" xfId="0" applyNumberFormat="1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49" fontId="15" fillId="5" borderId="21" xfId="0" applyNumberFormat="1" applyFont="1" applyFill="1" applyBorder="1" applyAlignment="1">
      <alignment vertical="center"/>
    </xf>
    <xf numFmtId="0" fontId="15" fillId="5" borderId="22" xfId="0" applyFont="1" applyFill="1" applyBorder="1" applyAlignment="1">
      <alignment vertical="center"/>
    </xf>
    <xf numFmtId="164" fontId="15" fillId="5" borderId="23" xfId="0" applyNumberFormat="1" applyFont="1" applyFill="1" applyBorder="1" applyAlignment="1">
      <alignment vertical="center"/>
    </xf>
    <xf numFmtId="49" fontId="15" fillId="3" borderId="24" xfId="0" applyNumberFormat="1" applyFont="1" applyFill="1" applyBorder="1" applyAlignment="1">
      <alignment vertical="center"/>
    </xf>
    <xf numFmtId="0" fontId="15" fillId="3" borderId="11" xfId="0" applyFont="1" applyFill="1" applyBorder="1" applyAlignment="1">
      <alignment vertical="center"/>
    </xf>
    <xf numFmtId="164" fontId="15" fillId="3" borderId="25" xfId="0" applyNumberFormat="1" applyFont="1" applyFill="1" applyBorder="1" applyAlignment="1">
      <alignment vertical="center"/>
    </xf>
    <xf numFmtId="49" fontId="15" fillId="5" borderId="24" xfId="0" applyNumberFormat="1" applyFont="1" applyFill="1" applyBorder="1" applyAlignment="1">
      <alignment vertical="center"/>
    </xf>
    <xf numFmtId="0" fontId="15" fillId="5" borderId="11" xfId="0" applyFont="1" applyFill="1" applyBorder="1" applyAlignment="1">
      <alignment vertical="center"/>
    </xf>
    <xf numFmtId="164" fontId="15" fillId="5" borderId="25" xfId="0" applyNumberFormat="1" applyFont="1" applyFill="1" applyBorder="1" applyAlignment="1">
      <alignment vertical="center"/>
    </xf>
    <xf numFmtId="49" fontId="15" fillId="5" borderId="26" xfId="0" applyNumberFormat="1" applyFont="1" applyFill="1" applyBorder="1" applyAlignment="1">
      <alignment vertical="center"/>
    </xf>
    <xf numFmtId="0" fontId="15" fillId="5" borderId="27" xfId="0" applyFont="1" applyFill="1" applyBorder="1" applyAlignment="1">
      <alignment vertical="center"/>
    </xf>
    <xf numFmtId="49" fontId="2" fillId="2" borderId="66" xfId="0" applyNumberFormat="1" applyFont="1" applyFill="1" applyBorder="1" applyAlignment="1">
      <alignment horizontal="left"/>
    </xf>
    <xf numFmtId="49" fontId="2" fillId="2" borderId="66" xfId="0" applyNumberFormat="1" applyFont="1" applyFill="1" applyBorder="1" applyAlignment="1">
      <alignment horizontal="left" vertical="center" wrapText="1"/>
    </xf>
    <xf numFmtId="49" fontId="2" fillId="2" borderId="66" xfId="0" applyNumberFormat="1" applyFont="1" applyFill="1" applyBorder="1" applyAlignment="1">
      <alignment horizontal="left" wrapText="1"/>
    </xf>
    <xf numFmtId="14" fontId="2" fillId="2" borderId="66" xfId="0" applyNumberFormat="1" applyFont="1" applyFill="1" applyBorder="1" applyAlignment="1">
      <alignment horizontal="left"/>
    </xf>
    <xf numFmtId="49" fontId="15" fillId="3" borderId="62" xfId="0" applyNumberFormat="1" applyFont="1" applyFill="1" applyBorder="1" applyAlignment="1">
      <alignment horizontal="center" vertical="center" wrapText="1"/>
    </xf>
    <xf numFmtId="49" fontId="2" fillId="2" borderId="68" xfId="0" applyNumberFormat="1" applyFont="1" applyFill="1" applyBorder="1" applyAlignment="1">
      <alignment wrapText="1"/>
    </xf>
    <xf numFmtId="49" fontId="2" fillId="2" borderId="68" xfId="0" applyNumberFormat="1" applyFont="1" applyFill="1" applyBorder="1" applyAlignment="1">
      <alignment horizontal="center" wrapText="1"/>
    </xf>
    <xf numFmtId="3" fontId="2" fillId="2" borderId="68" xfId="0" applyNumberFormat="1" applyFont="1" applyFill="1" applyBorder="1" applyAlignment="1">
      <alignment horizontal="right" wrapText="1"/>
    </xf>
    <xf numFmtId="49" fontId="3" fillId="3" borderId="68" xfId="0" applyNumberFormat="1" applyFont="1" applyFill="1" applyBorder="1" applyAlignment="1">
      <alignment vertical="center"/>
    </xf>
    <xf numFmtId="0" fontId="3" fillId="3" borderId="68" xfId="0" applyFont="1" applyFill="1" applyBorder="1" applyAlignment="1">
      <alignment horizontal="center" vertical="center"/>
    </xf>
    <xf numFmtId="0" fontId="2" fillId="2" borderId="68" xfId="0" applyNumberFormat="1" applyFont="1" applyFill="1" applyBorder="1" applyAlignment="1">
      <alignment horizontal="right" wrapText="1"/>
    </xf>
    <xf numFmtId="49" fontId="2" fillId="2" borderId="68" xfId="0" applyNumberFormat="1" applyFont="1" applyFill="1" applyBorder="1" applyAlignment="1">
      <alignment horizontal="right" wrapText="1"/>
    </xf>
    <xf numFmtId="0" fontId="3" fillId="3" borderId="68" xfId="0" applyFont="1" applyFill="1" applyBorder="1" applyAlignment="1">
      <alignment horizontal="right" vertical="center"/>
    </xf>
    <xf numFmtId="3" fontId="3" fillId="3" borderId="68" xfId="0" applyNumberFormat="1" applyFont="1" applyFill="1" applyBorder="1" applyAlignment="1">
      <alignment horizontal="right" vertical="center"/>
    </xf>
    <xf numFmtId="0" fontId="2" fillId="2" borderId="68" xfId="0" applyFont="1" applyFill="1" applyBorder="1" applyAlignment="1">
      <alignment horizontal="right" vertical="center"/>
    </xf>
    <xf numFmtId="0" fontId="0" fillId="0" borderId="17" xfId="0" applyNumberFormat="1" applyFont="1" applyFill="1" applyBorder="1" applyAlignment="1"/>
    <xf numFmtId="0" fontId="2" fillId="0" borderId="68" xfId="0" applyNumberFormat="1" applyFont="1" applyBorder="1" applyAlignment="1"/>
    <xf numFmtId="0" fontId="2" fillId="2" borderId="68" xfId="0" quotePrefix="1" applyNumberFormat="1" applyFont="1" applyFill="1" applyBorder="1" applyAlignment="1">
      <alignment horizontal="right" vertical="center"/>
    </xf>
    <xf numFmtId="0" fontId="2" fillId="2" borderId="68" xfId="0" applyNumberFormat="1" applyFont="1" applyFill="1" applyBorder="1" applyAlignment="1">
      <alignment horizontal="right" vertical="center"/>
    </xf>
    <xf numFmtId="0" fontId="2" fillId="0" borderId="68" xfId="0" applyNumberFormat="1" applyFont="1" applyFill="1" applyBorder="1" applyAlignment="1"/>
    <xf numFmtId="0" fontId="2" fillId="2" borderId="68" xfId="0" applyFont="1" applyFill="1" applyBorder="1" applyAlignment="1">
      <alignment horizontal="left" vertical="center"/>
    </xf>
    <xf numFmtId="49" fontId="2" fillId="2" borderId="68" xfId="0" applyNumberFormat="1" applyFont="1" applyFill="1" applyBorder="1" applyAlignment="1">
      <alignment horizontal="left" wrapText="1"/>
    </xf>
    <xf numFmtId="49" fontId="3" fillId="3" borderId="68" xfId="0" applyNumberFormat="1" applyFont="1" applyFill="1" applyBorder="1" applyAlignment="1">
      <alignment horizontal="left" vertical="center"/>
    </xf>
    <xf numFmtId="0" fontId="2" fillId="2" borderId="68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/>
    </xf>
    <xf numFmtId="49" fontId="2" fillId="2" borderId="68" xfId="0" applyNumberFormat="1" applyFont="1" applyFill="1" applyBorder="1" applyAlignment="1"/>
    <xf numFmtId="49" fontId="2" fillId="2" borderId="68" xfId="0" applyNumberFormat="1" applyFont="1" applyFill="1" applyBorder="1" applyAlignment="1">
      <alignment horizontal="center"/>
    </xf>
    <xf numFmtId="0" fontId="2" fillId="2" borderId="68" xfId="0" applyNumberFormat="1" applyFont="1" applyFill="1" applyBorder="1" applyAlignment="1">
      <alignment horizontal="right"/>
    </xf>
    <xf numFmtId="49" fontId="2" fillId="2" borderId="68" xfId="0" applyNumberFormat="1" applyFont="1" applyFill="1" applyBorder="1" applyAlignment="1">
      <alignment horizontal="right"/>
    </xf>
    <xf numFmtId="3" fontId="2" fillId="2" borderId="68" xfId="0" applyNumberFormat="1" applyFont="1" applyFill="1" applyBorder="1" applyAlignment="1">
      <alignment horizontal="right"/>
    </xf>
    <xf numFmtId="164" fontId="15" fillId="5" borderId="27" xfId="0" applyNumberFormat="1" applyFont="1" applyFill="1" applyBorder="1" applyAlignment="1">
      <alignment vertical="center"/>
    </xf>
    <xf numFmtId="0" fontId="2" fillId="2" borderId="17" xfId="0" quotePrefix="1" applyNumberFormat="1" applyFont="1" applyFill="1" applyBorder="1" applyAlignment="1">
      <alignment horizontal="right" vertical="center"/>
    </xf>
    <xf numFmtId="0" fontId="2" fillId="2" borderId="17" xfId="0" applyNumberFormat="1" applyFont="1" applyFill="1" applyBorder="1" applyAlignment="1">
      <alignment horizontal="right" vertical="center"/>
    </xf>
    <xf numFmtId="3" fontId="2" fillId="0" borderId="68" xfId="0" applyNumberFormat="1" applyFont="1" applyBorder="1" applyAlignment="1"/>
    <xf numFmtId="3" fontId="2" fillId="2" borderId="68" xfId="0" applyNumberFormat="1" applyFont="1" applyFill="1" applyBorder="1" applyAlignment="1">
      <alignment horizontal="right" vertical="center"/>
    </xf>
    <xf numFmtId="3" fontId="2" fillId="0" borderId="68" xfId="0" applyNumberFormat="1" applyFont="1" applyFill="1" applyBorder="1" applyAlignment="1"/>
    <xf numFmtId="49" fontId="11" fillId="8" borderId="35" xfId="0" applyNumberFormat="1" applyFont="1" applyFill="1" applyBorder="1" applyAlignment="1">
      <alignment vertical="center"/>
    </xf>
    <xf numFmtId="49" fontId="11" fillId="8" borderId="36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504825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1"/>
  <sheetViews>
    <sheetView showGridLines="0" tabSelected="1" topLeftCell="A56" zoomScaleNormal="100" workbookViewId="0">
      <selection activeCell="I80" sqref="I8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1"/>
      <c r="C8" s="3"/>
      <c r="D8" s="2"/>
      <c r="E8" s="3"/>
      <c r="F8" s="3"/>
      <c r="G8" s="3"/>
    </row>
    <row r="9" spans="1:7" ht="12.75" customHeight="1" x14ac:dyDescent="0.25">
      <c r="A9" s="16"/>
      <c r="B9" s="73" t="s">
        <v>0</v>
      </c>
      <c r="C9" s="130" t="s">
        <v>70</v>
      </c>
      <c r="D9" s="74"/>
      <c r="E9" s="170" t="s">
        <v>92</v>
      </c>
      <c r="F9" s="171"/>
      <c r="G9" s="65">
        <v>300</v>
      </c>
    </row>
    <row r="10" spans="1:7" ht="12.75" customHeight="1" x14ac:dyDescent="0.25">
      <c r="A10" s="16"/>
      <c r="B10" s="72" t="s">
        <v>1</v>
      </c>
      <c r="C10" s="131" t="s">
        <v>71</v>
      </c>
      <c r="D10" s="74"/>
      <c r="E10" s="168" t="s">
        <v>2</v>
      </c>
      <c r="F10" s="169"/>
      <c r="G10" s="5" t="s">
        <v>55</v>
      </c>
    </row>
    <row r="11" spans="1:7" ht="12.75" customHeight="1" x14ac:dyDescent="0.25">
      <c r="A11" s="16"/>
      <c r="B11" s="72" t="s">
        <v>3</v>
      </c>
      <c r="C11" s="130" t="s">
        <v>4</v>
      </c>
      <c r="D11" s="74"/>
      <c r="E11" s="168" t="s">
        <v>72</v>
      </c>
      <c r="F11" s="169"/>
      <c r="G11" s="65">
        <v>3000</v>
      </c>
    </row>
    <row r="12" spans="1:7" ht="12.75" customHeight="1" x14ac:dyDescent="0.25">
      <c r="A12" s="16"/>
      <c r="B12" s="72" t="s">
        <v>5</v>
      </c>
      <c r="C12" s="132" t="s">
        <v>52</v>
      </c>
      <c r="D12" s="74"/>
      <c r="E12" s="69" t="s">
        <v>6</v>
      </c>
      <c r="F12" s="70"/>
      <c r="G12" s="6">
        <f>(G9*G11)</f>
        <v>900000</v>
      </c>
    </row>
    <row r="13" spans="1:7" ht="12.75" customHeight="1" x14ac:dyDescent="0.25">
      <c r="A13" s="16"/>
      <c r="B13" s="72" t="s">
        <v>7</v>
      </c>
      <c r="C13" s="130" t="s">
        <v>53</v>
      </c>
      <c r="D13" s="74"/>
      <c r="E13" s="168" t="s">
        <v>8</v>
      </c>
      <c r="F13" s="169"/>
      <c r="G13" s="5" t="s">
        <v>54</v>
      </c>
    </row>
    <row r="14" spans="1:7" ht="12.75" customHeight="1" x14ac:dyDescent="0.25">
      <c r="A14" s="16"/>
      <c r="B14" s="72" t="s">
        <v>9</v>
      </c>
      <c r="C14" s="130" t="s">
        <v>53</v>
      </c>
      <c r="D14" s="74"/>
      <c r="E14" s="168" t="s">
        <v>10</v>
      </c>
      <c r="F14" s="169"/>
      <c r="G14" s="5" t="s">
        <v>55</v>
      </c>
    </row>
    <row r="15" spans="1:7" ht="12.75" customHeight="1" x14ac:dyDescent="0.25">
      <c r="A15" s="16"/>
      <c r="B15" s="72" t="s">
        <v>11</v>
      </c>
      <c r="C15" s="133" t="s">
        <v>94</v>
      </c>
      <c r="D15" s="74"/>
      <c r="E15" s="172" t="s">
        <v>12</v>
      </c>
      <c r="F15" s="173"/>
      <c r="G15" s="44" t="s">
        <v>73</v>
      </c>
    </row>
    <row r="16" spans="1:7" ht="12" customHeight="1" x14ac:dyDescent="0.25">
      <c r="A16" s="2"/>
      <c r="B16" s="75"/>
      <c r="C16" s="76"/>
      <c r="D16" s="77"/>
      <c r="E16" s="78"/>
      <c r="F16" s="78"/>
      <c r="G16" s="79"/>
    </row>
    <row r="17" spans="1:15" ht="12" customHeight="1" x14ac:dyDescent="0.25">
      <c r="A17" s="7"/>
      <c r="B17" s="174" t="s">
        <v>13</v>
      </c>
      <c r="C17" s="175"/>
      <c r="D17" s="175"/>
      <c r="E17" s="175"/>
      <c r="F17" s="175"/>
      <c r="G17" s="175"/>
    </row>
    <row r="18" spans="1:15" ht="12" customHeight="1" x14ac:dyDescent="0.25">
      <c r="A18" s="2"/>
      <c r="B18" s="80"/>
      <c r="C18" s="81"/>
      <c r="D18" s="81"/>
      <c r="E18" s="81"/>
      <c r="F18" s="82"/>
      <c r="G18" s="82"/>
    </row>
    <row r="19" spans="1:15" ht="12" customHeight="1" x14ac:dyDescent="0.25">
      <c r="A19" s="4"/>
      <c r="B19" s="83" t="s">
        <v>14</v>
      </c>
      <c r="C19" s="84"/>
      <c r="D19" s="85"/>
      <c r="E19" s="85"/>
      <c r="F19" s="86"/>
      <c r="G19" s="86"/>
    </row>
    <row r="20" spans="1:15" ht="24" customHeight="1" x14ac:dyDescent="0.25">
      <c r="A20" s="16"/>
      <c r="B20" s="134" t="s">
        <v>15</v>
      </c>
      <c r="C20" s="87" t="s">
        <v>16</v>
      </c>
      <c r="D20" s="87" t="s">
        <v>17</v>
      </c>
      <c r="E20" s="87" t="s">
        <v>18</v>
      </c>
      <c r="F20" s="88" t="s">
        <v>19</v>
      </c>
      <c r="G20" s="89" t="s">
        <v>20</v>
      </c>
    </row>
    <row r="21" spans="1:15" ht="12.75" customHeight="1" x14ac:dyDescent="0.25">
      <c r="A21" s="16"/>
      <c r="B21" s="135" t="s">
        <v>57</v>
      </c>
      <c r="C21" s="136" t="s">
        <v>21</v>
      </c>
      <c r="D21" s="140">
        <v>1</v>
      </c>
      <c r="E21" s="141" t="s">
        <v>58</v>
      </c>
      <c r="F21" s="137">
        <v>14000</v>
      </c>
      <c r="G21" s="137">
        <v>14000</v>
      </c>
      <c r="H21" s="43"/>
    </row>
    <row r="22" spans="1:15" ht="13.5" customHeight="1" x14ac:dyDescent="0.25">
      <c r="A22" s="16"/>
      <c r="B22" s="135" t="s">
        <v>61</v>
      </c>
      <c r="C22" s="136" t="s">
        <v>21</v>
      </c>
      <c r="D22" s="140">
        <v>2</v>
      </c>
      <c r="E22" s="141" t="s">
        <v>62</v>
      </c>
      <c r="F22" s="137">
        <v>25000</v>
      </c>
      <c r="G22" s="137">
        <f>F22*D22</f>
        <v>50000</v>
      </c>
      <c r="H22" s="43"/>
    </row>
    <row r="23" spans="1:15" ht="12.75" customHeight="1" x14ac:dyDescent="0.25">
      <c r="A23" s="16"/>
      <c r="B23" s="138" t="s">
        <v>22</v>
      </c>
      <c r="C23" s="139"/>
      <c r="D23" s="142"/>
      <c r="E23" s="142"/>
      <c r="F23" s="142"/>
      <c r="G23" s="143">
        <f>SUM(G21:G22)</f>
        <v>64000</v>
      </c>
      <c r="H23" s="43"/>
    </row>
    <row r="24" spans="1:15" ht="12.75" customHeight="1" x14ac:dyDescent="0.25">
      <c r="A24" s="16"/>
      <c r="B24" s="60"/>
      <c r="C24" s="61"/>
      <c r="D24" s="61"/>
      <c r="E24" s="61"/>
      <c r="F24" s="62"/>
      <c r="G24" s="63"/>
      <c r="H24" s="43"/>
    </row>
    <row r="25" spans="1:15" ht="12" customHeight="1" x14ac:dyDescent="0.25">
      <c r="A25" s="2"/>
      <c r="B25" s="90" t="s">
        <v>80</v>
      </c>
      <c r="C25" s="91"/>
      <c r="D25" s="92"/>
      <c r="E25" s="92"/>
      <c r="F25" s="93"/>
      <c r="G25" s="93"/>
    </row>
    <row r="26" spans="1:15" ht="12" customHeight="1" x14ac:dyDescent="0.25">
      <c r="A26" s="2"/>
      <c r="B26" s="94" t="s">
        <v>15</v>
      </c>
      <c r="C26" s="95" t="s">
        <v>16</v>
      </c>
      <c r="D26" s="95" t="s">
        <v>17</v>
      </c>
      <c r="E26" s="94" t="s">
        <v>18</v>
      </c>
      <c r="F26" s="95" t="s">
        <v>19</v>
      </c>
      <c r="G26" s="94" t="s">
        <v>20</v>
      </c>
      <c r="I26" s="43"/>
      <c r="J26" s="43"/>
      <c r="K26" s="43"/>
      <c r="L26" s="43"/>
      <c r="M26" s="43"/>
      <c r="N26" s="43"/>
      <c r="O26" s="43"/>
    </row>
    <row r="27" spans="1:15" ht="12" customHeight="1" x14ac:dyDescent="0.25">
      <c r="A27" s="4"/>
      <c r="B27" s="96"/>
      <c r="C27" s="97"/>
      <c r="D27" s="97"/>
      <c r="E27" s="97"/>
      <c r="F27" s="96"/>
      <c r="G27" s="96"/>
      <c r="I27" s="50"/>
      <c r="J27" s="46"/>
      <c r="K27" s="47"/>
      <c r="L27" s="46"/>
      <c r="M27" s="51"/>
      <c r="N27" s="49"/>
      <c r="O27" s="43"/>
    </row>
    <row r="28" spans="1:15" ht="12.75" customHeight="1" x14ac:dyDescent="0.25">
      <c r="A28" s="4"/>
      <c r="B28" s="98" t="s">
        <v>81</v>
      </c>
      <c r="C28" s="99"/>
      <c r="D28" s="99"/>
      <c r="E28" s="99"/>
      <c r="F28" s="100"/>
      <c r="G28" s="100"/>
      <c r="I28" s="50"/>
      <c r="J28" s="46"/>
      <c r="K28" s="47"/>
      <c r="L28" s="46"/>
      <c r="M28" s="51"/>
      <c r="N28" s="49"/>
      <c r="O28" s="43"/>
    </row>
    <row r="29" spans="1:15" ht="12.75" customHeight="1" x14ac:dyDescent="0.25">
      <c r="A29" s="16"/>
      <c r="B29" s="104"/>
      <c r="C29" s="105"/>
      <c r="D29" s="105"/>
      <c r="E29" s="105"/>
      <c r="F29" s="106"/>
      <c r="G29" s="106"/>
      <c r="I29" s="45"/>
      <c r="J29" s="46"/>
      <c r="K29" s="47"/>
      <c r="L29" s="47"/>
      <c r="M29" s="48"/>
      <c r="N29" s="49"/>
      <c r="O29" s="43"/>
    </row>
    <row r="30" spans="1:15" ht="12.75" customHeight="1" x14ac:dyDescent="0.25">
      <c r="A30" s="16"/>
      <c r="B30" s="90" t="s">
        <v>23</v>
      </c>
      <c r="C30" s="107"/>
      <c r="D30" s="92"/>
      <c r="E30" s="92"/>
      <c r="F30" s="93"/>
      <c r="G30" s="93"/>
      <c r="I30" s="45"/>
      <c r="J30" s="46"/>
      <c r="K30" s="47"/>
      <c r="L30" s="47"/>
      <c r="M30" s="48"/>
      <c r="N30" s="49"/>
      <c r="O30" s="43"/>
    </row>
    <row r="31" spans="1:15" ht="12.75" customHeight="1" x14ac:dyDescent="0.25">
      <c r="A31" s="16"/>
      <c r="B31" s="108" t="s">
        <v>15</v>
      </c>
      <c r="C31" s="109" t="s">
        <v>16</v>
      </c>
      <c r="D31" s="108" t="s">
        <v>17</v>
      </c>
      <c r="E31" s="108" t="s">
        <v>18</v>
      </c>
      <c r="F31" s="110" t="s">
        <v>19</v>
      </c>
      <c r="G31" s="108" t="s">
        <v>20</v>
      </c>
      <c r="I31" s="43"/>
      <c r="J31" s="43"/>
      <c r="K31" s="43"/>
      <c r="L31" s="43"/>
      <c r="M31" s="43"/>
      <c r="N31" s="43"/>
      <c r="O31" s="43"/>
    </row>
    <row r="32" spans="1:15" ht="12.75" customHeight="1" x14ac:dyDescent="0.25">
      <c r="A32" s="16"/>
      <c r="B32" s="150" t="s">
        <v>63</v>
      </c>
      <c r="C32" s="153" t="s">
        <v>21</v>
      </c>
      <c r="D32" s="146">
        <v>0.1</v>
      </c>
      <c r="E32" s="144" t="s">
        <v>64</v>
      </c>
      <c r="F32" s="163">
        <v>300000</v>
      </c>
      <c r="G32" s="164">
        <f>+F32*D32</f>
        <v>30000</v>
      </c>
      <c r="I32" s="43"/>
      <c r="J32" s="43"/>
      <c r="K32" s="43"/>
      <c r="L32" s="43"/>
      <c r="M32" s="43"/>
      <c r="N32" s="43"/>
      <c r="O32" s="43"/>
    </row>
    <row r="33" spans="1:11" ht="12.75" customHeight="1" x14ac:dyDescent="0.25">
      <c r="A33" s="16"/>
      <c r="B33" s="150" t="s">
        <v>65</v>
      </c>
      <c r="C33" s="153" t="s">
        <v>21</v>
      </c>
      <c r="D33" s="147">
        <v>0.2</v>
      </c>
      <c r="E33" s="144" t="s">
        <v>60</v>
      </c>
      <c r="F33" s="163">
        <v>300000</v>
      </c>
      <c r="G33" s="164">
        <f t="shared" ref="G33:G37" si="0">+F33*D33</f>
        <v>60000</v>
      </c>
      <c r="I33" s="161"/>
      <c r="J33" s="43"/>
    </row>
    <row r="34" spans="1:11" ht="12.75" customHeight="1" x14ac:dyDescent="0.25">
      <c r="A34" s="16"/>
      <c r="B34" s="150" t="s">
        <v>66</v>
      </c>
      <c r="C34" s="153" t="s">
        <v>21</v>
      </c>
      <c r="D34" s="148">
        <v>0.1</v>
      </c>
      <c r="E34" s="144" t="s">
        <v>60</v>
      </c>
      <c r="F34" s="163">
        <v>200000</v>
      </c>
      <c r="G34" s="164">
        <f t="shared" si="0"/>
        <v>20000</v>
      </c>
      <c r="I34" s="162"/>
      <c r="J34" s="43"/>
    </row>
    <row r="35" spans="1:11" ht="12" customHeight="1" x14ac:dyDescent="0.25">
      <c r="A35" s="16"/>
      <c r="B35" s="150" t="s">
        <v>67</v>
      </c>
      <c r="C35" s="153" t="s">
        <v>21</v>
      </c>
      <c r="D35" s="146">
        <v>0.1</v>
      </c>
      <c r="E35" s="141" t="s">
        <v>60</v>
      </c>
      <c r="F35" s="165">
        <v>100000</v>
      </c>
      <c r="G35" s="164">
        <f t="shared" si="0"/>
        <v>10000</v>
      </c>
      <c r="H35" s="145"/>
      <c r="I35" s="43"/>
      <c r="J35" s="43"/>
    </row>
    <row r="36" spans="1:11" ht="12" customHeight="1" x14ac:dyDescent="0.25">
      <c r="A36" s="16"/>
      <c r="B36" s="150" t="s">
        <v>74</v>
      </c>
      <c r="C36" s="153" t="s">
        <v>21</v>
      </c>
      <c r="D36" s="149">
        <v>0.1</v>
      </c>
      <c r="E36" s="141" t="s">
        <v>60</v>
      </c>
      <c r="F36" s="165">
        <v>200000</v>
      </c>
      <c r="G36" s="164">
        <f>+F36*D36</f>
        <v>20000</v>
      </c>
      <c r="H36" s="145"/>
      <c r="I36" s="145"/>
      <c r="J36" s="43"/>
    </row>
    <row r="37" spans="1:11" ht="19.5" customHeight="1" x14ac:dyDescent="0.25">
      <c r="A37" s="16"/>
      <c r="B37" s="151" t="s">
        <v>59</v>
      </c>
      <c r="C37" s="153" t="s">
        <v>21</v>
      </c>
      <c r="D37" s="149">
        <v>0.1</v>
      </c>
      <c r="E37" s="141" t="s">
        <v>60</v>
      </c>
      <c r="F37" s="165">
        <v>300000</v>
      </c>
      <c r="G37" s="164">
        <f t="shared" si="0"/>
        <v>30000</v>
      </c>
      <c r="H37" s="145"/>
      <c r="I37" s="145"/>
      <c r="J37" s="43"/>
      <c r="K37" s="43"/>
    </row>
    <row r="38" spans="1:11" ht="12.75" customHeight="1" x14ac:dyDescent="0.25">
      <c r="A38" s="16"/>
      <c r="B38" s="152" t="s">
        <v>24</v>
      </c>
      <c r="C38" s="142"/>
      <c r="D38" s="142"/>
      <c r="E38" s="142"/>
      <c r="F38" s="142"/>
      <c r="G38" s="143">
        <f>SUM(G32:G37)</f>
        <v>170000</v>
      </c>
      <c r="J38" s="145"/>
    </row>
    <row r="39" spans="1:11" ht="12.75" customHeight="1" x14ac:dyDescent="0.25">
      <c r="A39" s="16"/>
      <c r="B39" s="101"/>
      <c r="C39" s="102"/>
      <c r="D39" s="102"/>
      <c r="E39" s="102"/>
      <c r="F39" s="103"/>
      <c r="G39" s="103"/>
    </row>
    <row r="40" spans="1:11" ht="12.75" customHeight="1" x14ac:dyDescent="0.25">
      <c r="A40" s="16"/>
      <c r="B40" s="90" t="s">
        <v>25</v>
      </c>
      <c r="C40" s="91"/>
      <c r="D40" s="92"/>
      <c r="E40" s="92"/>
      <c r="F40" s="93"/>
      <c r="G40" s="93"/>
    </row>
    <row r="41" spans="1:11" ht="12.75" customHeight="1" x14ac:dyDescent="0.25">
      <c r="A41" s="16"/>
      <c r="B41" s="110" t="s">
        <v>26</v>
      </c>
      <c r="C41" s="110" t="s">
        <v>27</v>
      </c>
      <c r="D41" s="110" t="s">
        <v>56</v>
      </c>
      <c r="E41" s="110" t="s">
        <v>18</v>
      </c>
      <c r="F41" s="110" t="s">
        <v>19</v>
      </c>
      <c r="G41" s="110" t="s">
        <v>20</v>
      </c>
    </row>
    <row r="42" spans="1:11" ht="13.5" customHeight="1" x14ac:dyDescent="0.25">
      <c r="A42" s="16"/>
      <c r="B42" s="155" t="s">
        <v>75</v>
      </c>
      <c r="C42" s="156" t="s">
        <v>28</v>
      </c>
      <c r="D42" s="157">
        <v>35</v>
      </c>
      <c r="E42" s="158" t="s">
        <v>60</v>
      </c>
      <c r="F42" s="159">
        <v>4162</v>
      </c>
      <c r="G42" s="159">
        <f>+F42*D42</f>
        <v>145670</v>
      </c>
    </row>
    <row r="43" spans="1:11" ht="12" customHeight="1" x14ac:dyDescent="0.25">
      <c r="A43" s="16"/>
      <c r="B43" s="155" t="s">
        <v>76</v>
      </c>
      <c r="C43" s="156" t="s">
        <v>28</v>
      </c>
      <c r="D43" s="157">
        <v>8</v>
      </c>
      <c r="E43" s="158" t="s">
        <v>60</v>
      </c>
      <c r="F43" s="159">
        <v>6000</v>
      </c>
      <c r="G43" s="159">
        <f>+F43*D43</f>
        <v>48000</v>
      </c>
    </row>
    <row r="44" spans="1:11" ht="12" customHeight="1" x14ac:dyDescent="0.25">
      <c r="A44" s="16"/>
      <c r="B44" s="155" t="s">
        <v>78</v>
      </c>
      <c r="C44" s="156" t="s">
        <v>79</v>
      </c>
      <c r="D44" s="157">
        <v>1</v>
      </c>
      <c r="E44" s="158" t="s">
        <v>77</v>
      </c>
      <c r="F44" s="159">
        <v>5500</v>
      </c>
      <c r="G44" s="159">
        <f>+F44*D44</f>
        <v>5500</v>
      </c>
    </row>
    <row r="45" spans="1:11" ht="12" customHeight="1" x14ac:dyDescent="0.25">
      <c r="A45" s="16"/>
      <c r="B45" s="155" t="s">
        <v>68</v>
      </c>
      <c r="C45" s="156" t="s">
        <v>28</v>
      </c>
      <c r="D45" s="157">
        <v>300</v>
      </c>
      <c r="E45" s="158" t="s">
        <v>60</v>
      </c>
      <c r="F45" s="159">
        <v>1000</v>
      </c>
      <c r="G45" s="159">
        <f>+F45*D45</f>
        <v>300000</v>
      </c>
    </row>
    <row r="46" spans="1:11" ht="12" customHeight="1" x14ac:dyDescent="0.25">
      <c r="A46" s="16"/>
      <c r="B46" s="138" t="s">
        <v>29</v>
      </c>
      <c r="C46" s="139"/>
      <c r="D46" s="142"/>
      <c r="E46" s="142"/>
      <c r="F46" s="142"/>
      <c r="G46" s="143">
        <f>SUM(G42:G45)</f>
        <v>499170</v>
      </c>
    </row>
    <row r="47" spans="1:11" ht="12" customHeight="1" x14ac:dyDescent="0.25">
      <c r="A47" s="16"/>
      <c r="B47" s="101"/>
      <c r="C47" s="102"/>
      <c r="D47" s="102"/>
      <c r="E47" s="154"/>
      <c r="F47" s="103"/>
      <c r="G47" s="103"/>
    </row>
    <row r="48" spans="1:11" ht="12" customHeight="1" x14ac:dyDescent="0.25">
      <c r="A48" s="16"/>
      <c r="B48" s="90" t="s">
        <v>82</v>
      </c>
      <c r="C48" s="91"/>
      <c r="D48" s="92"/>
      <c r="E48" s="92"/>
      <c r="F48" s="93"/>
      <c r="G48" s="93"/>
    </row>
    <row r="49" spans="1:7" ht="12" customHeight="1" x14ac:dyDescent="0.25">
      <c r="A49" s="16"/>
      <c r="B49" s="111" t="s">
        <v>30</v>
      </c>
      <c r="C49" s="112" t="s">
        <v>27</v>
      </c>
      <c r="D49" s="112" t="s">
        <v>83</v>
      </c>
      <c r="E49" s="111" t="s">
        <v>18</v>
      </c>
      <c r="F49" s="112" t="s">
        <v>84</v>
      </c>
      <c r="G49" s="111" t="s">
        <v>20</v>
      </c>
    </row>
    <row r="50" spans="1:7" ht="12" customHeight="1" x14ac:dyDescent="0.25">
      <c r="A50" s="16"/>
      <c r="B50" s="68" t="s">
        <v>86</v>
      </c>
      <c r="C50" s="64" t="s">
        <v>87</v>
      </c>
      <c r="D50" s="65">
        <f>+G9</f>
        <v>300</v>
      </c>
      <c r="E50" s="66" t="s">
        <v>88</v>
      </c>
      <c r="F50" s="67">
        <v>325</v>
      </c>
      <c r="G50" s="65">
        <f>(D50*F50)</f>
        <v>97500</v>
      </c>
    </row>
    <row r="51" spans="1:7" ht="12" customHeight="1" x14ac:dyDescent="0.25">
      <c r="A51" s="16"/>
      <c r="B51" s="113" t="s">
        <v>85</v>
      </c>
      <c r="C51" s="114"/>
      <c r="D51" s="114"/>
      <c r="E51" s="114"/>
      <c r="F51" s="115"/>
      <c r="G51" s="116">
        <f>SUM(G50)</f>
        <v>97500</v>
      </c>
    </row>
    <row r="52" spans="1:7" ht="12" customHeight="1" x14ac:dyDescent="0.25">
      <c r="A52" s="16"/>
      <c r="B52" s="117"/>
      <c r="C52" s="117"/>
      <c r="D52" s="117"/>
      <c r="E52" s="117"/>
      <c r="F52" s="118"/>
      <c r="G52" s="118"/>
    </row>
    <row r="53" spans="1:7" ht="12" customHeight="1" x14ac:dyDescent="0.25">
      <c r="A53" s="16"/>
      <c r="B53" s="119" t="s">
        <v>31</v>
      </c>
      <c r="C53" s="120"/>
      <c r="D53" s="120"/>
      <c r="E53" s="120"/>
      <c r="F53" s="120"/>
      <c r="G53" s="121">
        <f>G23+G38+G46+G50</f>
        <v>830670</v>
      </c>
    </row>
    <row r="54" spans="1:7" ht="12" customHeight="1" x14ac:dyDescent="0.25">
      <c r="A54" s="16"/>
      <c r="B54" s="122" t="s">
        <v>32</v>
      </c>
      <c r="C54" s="123"/>
      <c r="D54" s="123"/>
      <c r="E54" s="123"/>
      <c r="F54" s="123"/>
      <c r="G54" s="124">
        <f>G53*0.05</f>
        <v>41533.5</v>
      </c>
    </row>
    <row r="55" spans="1:7" ht="12" customHeight="1" x14ac:dyDescent="0.25">
      <c r="A55" s="16"/>
      <c r="B55" s="125" t="s">
        <v>33</v>
      </c>
      <c r="C55" s="126"/>
      <c r="D55" s="126"/>
      <c r="E55" s="126"/>
      <c r="F55" s="126"/>
      <c r="G55" s="127">
        <f>G54+G53</f>
        <v>872203.5</v>
      </c>
    </row>
    <row r="56" spans="1:7" ht="12" customHeight="1" x14ac:dyDescent="0.25">
      <c r="A56" s="16"/>
      <c r="B56" s="122" t="s">
        <v>34</v>
      </c>
      <c r="C56" s="123"/>
      <c r="D56" s="123"/>
      <c r="E56" s="123"/>
      <c r="F56" s="123"/>
      <c r="G56" s="124">
        <f>G12</f>
        <v>900000</v>
      </c>
    </row>
    <row r="57" spans="1:7" ht="12.75" customHeight="1" x14ac:dyDescent="0.25">
      <c r="A57" s="16"/>
      <c r="B57" s="128" t="s">
        <v>35</v>
      </c>
      <c r="C57" s="129"/>
      <c r="D57" s="129"/>
      <c r="E57" s="129"/>
      <c r="F57" s="129"/>
      <c r="G57" s="160">
        <f>G56-G55</f>
        <v>27796.5</v>
      </c>
    </row>
    <row r="58" spans="1:7" ht="12.75" customHeight="1" x14ac:dyDescent="0.25">
      <c r="A58" s="16"/>
      <c r="B58" s="17" t="s">
        <v>36</v>
      </c>
      <c r="C58" s="18"/>
      <c r="D58" s="18"/>
      <c r="E58" s="18"/>
      <c r="F58" s="18"/>
      <c r="G58" s="13"/>
    </row>
    <row r="59" spans="1:7" ht="15" customHeight="1" thickBot="1" x14ac:dyDescent="0.3">
      <c r="A59" s="16"/>
      <c r="B59" s="19"/>
      <c r="C59" s="18"/>
      <c r="D59" s="18"/>
      <c r="E59" s="18"/>
      <c r="F59" s="18"/>
      <c r="G59" s="13"/>
    </row>
    <row r="60" spans="1:7" ht="12" customHeight="1" x14ac:dyDescent="0.25">
      <c r="A60" s="16"/>
      <c r="B60" s="29" t="s">
        <v>37</v>
      </c>
      <c r="C60" s="30"/>
      <c r="D60" s="30"/>
      <c r="E60" s="30"/>
      <c r="F60" s="31"/>
      <c r="G60" s="13"/>
    </row>
    <row r="61" spans="1:7" ht="12" customHeight="1" x14ac:dyDescent="0.25">
      <c r="A61" s="16"/>
      <c r="B61" s="32" t="s">
        <v>38</v>
      </c>
      <c r="C61" s="15"/>
      <c r="D61" s="15"/>
      <c r="E61" s="15"/>
      <c r="F61" s="33"/>
      <c r="G61" s="13"/>
    </row>
    <row r="62" spans="1:7" ht="12" customHeight="1" x14ac:dyDescent="0.25">
      <c r="A62" s="16"/>
      <c r="B62" s="32" t="s">
        <v>39</v>
      </c>
      <c r="C62" s="15"/>
      <c r="D62" s="15"/>
      <c r="E62" s="15"/>
      <c r="F62" s="33"/>
      <c r="G62" s="13"/>
    </row>
    <row r="63" spans="1:7" ht="12" customHeight="1" x14ac:dyDescent="0.25">
      <c r="A63" s="16"/>
      <c r="B63" s="32" t="s">
        <v>40</v>
      </c>
      <c r="C63" s="15"/>
      <c r="D63" s="15"/>
      <c r="E63" s="15"/>
      <c r="F63" s="33"/>
      <c r="G63" s="13"/>
    </row>
    <row r="64" spans="1:7" ht="12" customHeight="1" x14ac:dyDescent="0.25">
      <c r="A64" s="16"/>
      <c r="B64" s="32" t="s">
        <v>41</v>
      </c>
      <c r="C64" s="15"/>
      <c r="D64" s="15"/>
      <c r="E64" s="15"/>
      <c r="F64" s="33"/>
      <c r="G64" s="13"/>
    </row>
    <row r="65" spans="1:7" ht="12" customHeight="1" x14ac:dyDescent="0.25">
      <c r="A65" s="16"/>
      <c r="B65" s="32" t="s">
        <v>42</v>
      </c>
      <c r="C65" s="15"/>
      <c r="D65" s="15"/>
      <c r="E65" s="15"/>
      <c r="F65" s="33"/>
      <c r="G65" s="13"/>
    </row>
    <row r="66" spans="1:7" ht="12" customHeight="1" thickBot="1" x14ac:dyDescent="0.3">
      <c r="A66" s="16"/>
      <c r="B66" s="34" t="s">
        <v>43</v>
      </c>
      <c r="C66" s="35"/>
      <c r="D66" s="35"/>
      <c r="E66" s="35"/>
      <c r="F66" s="36"/>
      <c r="G66" s="13"/>
    </row>
    <row r="67" spans="1:7" ht="12.75" customHeight="1" x14ac:dyDescent="0.25">
      <c r="A67" s="16"/>
      <c r="B67" s="27"/>
      <c r="C67" s="15"/>
      <c r="D67" s="15"/>
      <c r="E67" s="15"/>
      <c r="F67" s="15"/>
      <c r="G67" s="13"/>
    </row>
    <row r="68" spans="1:7" ht="12" customHeight="1" thickBot="1" x14ac:dyDescent="0.3">
      <c r="A68" s="16"/>
      <c r="B68" s="166" t="s">
        <v>44</v>
      </c>
      <c r="C68" s="167"/>
      <c r="D68" s="26"/>
      <c r="E68" s="9"/>
      <c r="F68" s="9"/>
      <c r="G68" s="13"/>
    </row>
    <row r="69" spans="1:7" ht="12.75" customHeight="1" x14ac:dyDescent="0.25">
      <c r="A69" s="16"/>
      <c r="B69" s="20" t="s">
        <v>30</v>
      </c>
      <c r="C69" s="10" t="s">
        <v>89</v>
      </c>
      <c r="D69" s="21" t="s">
        <v>45</v>
      </c>
      <c r="E69" s="9"/>
      <c r="F69" s="9"/>
      <c r="G69" s="13"/>
    </row>
    <row r="70" spans="1:7" ht="12" customHeight="1" x14ac:dyDescent="0.25">
      <c r="A70" s="8"/>
      <c r="B70" s="22" t="s">
        <v>46</v>
      </c>
      <c r="C70" s="52">
        <f>+G23</f>
        <v>64000</v>
      </c>
      <c r="D70" s="53">
        <f>(C70/C76)</f>
        <v>7.3377371221280352E-2</v>
      </c>
      <c r="E70" s="9"/>
      <c r="F70" s="9"/>
      <c r="G70" s="13"/>
    </row>
    <row r="71" spans="1:7" ht="12" customHeight="1" x14ac:dyDescent="0.25">
      <c r="A71" s="16"/>
      <c r="B71" s="22" t="s">
        <v>47</v>
      </c>
      <c r="C71" s="54">
        <v>0</v>
      </c>
      <c r="D71" s="53">
        <v>0</v>
      </c>
      <c r="E71" s="9"/>
      <c r="F71" s="9"/>
      <c r="G71" s="13"/>
    </row>
    <row r="72" spans="1:7" ht="12.75" customHeight="1" x14ac:dyDescent="0.25">
      <c r="A72" s="16"/>
      <c r="B72" s="22" t="s">
        <v>48</v>
      </c>
      <c r="C72" s="52">
        <f>+G38</f>
        <v>170000</v>
      </c>
      <c r="D72" s="53">
        <f>(C72/C76)</f>
        <v>0.19490864230652594</v>
      </c>
      <c r="E72" s="9"/>
      <c r="F72" s="9"/>
      <c r="G72" s="13"/>
    </row>
    <row r="73" spans="1:7" ht="15.6" customHeight="1" x14ac:dyDescent="0.25">
      <c r="A73" s="16"/>
      <c r="B73" s="22" t="s">
        <v>26</v>
      </c>
      <c r="C73" s="52">
        <f>+G46</f>
        <v>499170</v>
      </c>
      <c r="D73" s="53">
        <f>(C73/C76)</f>
        <v>0.57230909988322676</v>
      </c>
      <c r="E73" s="9"/>
      <c r="F73" s="9"/>
      <c r="G73" s="13"/>
    </row>
    <row r="74" spans="1:7" ht="11.25" customHeight="1" x14ac:dyDescent="0.25">
      <c r="B74" s="22" t="s">
        <v>49</v>
      </c>
      <c r="C74" s="55">
        <f>+G51</f>
        <v>97500</v>
      </c>
      <c r="D74" s="53">
        <f>(C74/C76)</f>
        <v>0.1117858389699193</v>
      </c>
      <c r="E74" s="12"/>
      <c r="F74" s="12"/>
      <c r="G74" s="13"/>
    </row>
    <row r="75" spans="1:7" ht="11.25" customHeight="1" x14ac:dyDescent="0.25">
      <c r="B75" s="22" t="s">
        <v>50</v>
      </c>
      <c r="C75" s="55">
        <f>+G54</f>
        <v>41533.5</v>
      </c>
      <c r="D75" s="53">
        <f>(C75/C76)</f>
        <v>4.7619047619047616E-2</v>
      </c>
      <c r="E75" s="12"/>
      <c r="F75" s="12"/>
      <c r="G75" s="13"/>
    </row>
    <row r="76" spans="1:7" ht="11.25" customHeight="1" thickBot="1" x14ac:dyDescent="0.3">
      <c r="B76" s="23" t="s">
        <v>93</v>
      </c>
      <c r="C76" s="24">
        <f>SUM(C70:C75)</f>
        <v>872203.5</v>
      </c>
      <c r="D76" s="25">
        <f>SUM(D70:D75)</f>
        <v>1</v>
      </c>
      <c r="E76" s="12"/>
      <c r="F76" s="12"/>
      <c r="G76" s="13"/>
    </row>
    <row r="77" spans="1:7" ht="11.25" customHeight="1" x14ac:dyDescent="0.25">
      <c r="B77" s="19"/>
      <c r="C77" s="18"/>
      <c r="D77" s="18"/>
      <c r="E77" s="18"/>
      <c r="F77" s="18"/>
      <c r="G77" s="13"/>
    </row>
    <row r="78" spans="1:7" ht="11.25" customHeight="1" thickBot="1" x14ac:dyDescent="0.3">
      <c r="B78" s="38"/>
      <c r="C78" s="39" t="s">
        <v>90</v>
      </c>
      <c r="D78" s="40"/>
      <c r="E78" s="41"/>
      <c r="F78" s="11"/>
      <c r="G78" s="13"/>
    </row>
    <row r="79" spans="1:7" ht="11.25" customHeight="1" x14ac:dyDescent="0.25">
      <c r="B79" s="42" t="s">
        <v>91</v>
      </c>
      <c r="C79" s="56">
        <v>280</v>
      </c>
      <c r="D79" s="56">
        <v>300</v>
      </c>
      <c r="E79" s="57">
        <v>320</v>
      </c>
      <c r="F79" s="37"/>
      <c r="G79" s="14"/>
    </row>
    <row r="80" spans="1:7" ht="11.25" customHeight="1" thickBot="1" x14ac:dyDescent="0.3">
      <c r="B80" s="23" t="s">
        <v>69</v>
      </c>
      <c r="C80" s="58">
        <f>(G55/C79)</f>
        <v>3115.0124999999998</v>
      </c>
      <c r="D80" s="58">
        <f>(G55/D79)</f>
        <v>2907.3449999999998</v>
      </c>
      <c r="E80" s="59">
        <f>(G55/E79)</f>
        <v>2725.6359375000002</v>
      </c>
      <c r="F80" s="37"/>
      <c r="G80" s="14"/>
    </row>
    <row r="81" spans="2:7" ht="11.25" customHeight="1" x14ac:dyDescent="0.25">
      <c r="B81" s="28" t="s">
        <v>51</v>
      </c>
      <c r="C81" s="15"/>
      <c r="D81" s="15"/>
      <c r="E81" s="15"/>
      <c r="F81" s="15"/>
      <c r="G81" s="15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Ballica trebol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2022-06-29T19:50:03Z</dcterms:modified>
</cp:coreProperties>
</file>