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Avena - 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C81" i="1" l="1"/>
  <c r="G55" i="1" l="1"/>
  <c r="G53" i="1"/>
  <c r="G52" i="1"/>
  <c r="G50" i="1"/>
  <c r="G49" i="1"/>
  <c r="G43" i="1"/>
  <c r="G42" i="1"/>
  <c r="G41" i="1"/>
  <c r="G40" i="1"/>
  <c r="G39" i="1"/>
  <c r="G38" i="1"/>
  <c r="G37" i="1"/>
  <c r="G21" i="1"/>
  <c r="G22" i="1"/>
  <c r="G23" i="1"/>
  <c r="G24" i="1"/>
  <c r="G25" i="1"/>
  <c r="G26" i="1"/>
  <c r="G27" i="1"/>
  <c r="G12" i="1" l="1"/>
  <c r="G61" i="1" l="1"/>
  <c r="C84" i="1" s="1"/>
  <c r="G66" i="1"/>
  <c r="G28" i="1" l="1"/>
  <c r="C80" i="1" s="1"/>
  <c r="G56" i="1"/>
  <c r="C83" i="1" s="1"/>
  <c r="G44" i="1"/>
  <c r="C82" i="1" s="1"/>
  <c r="G63" i="1" l="1"/>
  <c r="G64" i="1" s="1"/>
  <c r="G65" i="1" l="1"/>
  <c r="C91" i="1" s="1"/>
  <c r="C85" i="1"/>
  <c r="E91" i="1" l="1"/>
  <c r="D91" i="1"/>
  <c r="C86" i="1"/>
  <c r="D83" i="1" l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<sst xmlns="http://schemas.openxmlformats.org/spreadsheetml/2006/main" count="156" uniqueCount="99">
  <si>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</si>
  <si>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</si>
  <si>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</si>
  <si>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</si>
  <si>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</si>
  <si>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</si>
  <si>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</si>
  <si>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</si>
  <si>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</si>
  <si>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</si>
  <si>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</si>
  <si>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</si>
  <si>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</si>
  <si>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</si>
  <si>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</si>
  <si>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</si>
  <si>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</si>
  <si>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</si>
  <si>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</si>
  <si>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</si>
  <si>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</si>
  <si>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</si>
  <si>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</si>
  <si>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</si>
  <si>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</si>
  <si>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</si>
  <si>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</si>
  <si>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</si>
  <si>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</si>
  <si>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</si>
  <si>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</si>
  <si>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</si>
  <si>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</si>
  <si>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</si>
  <si>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</si>
  <si>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</si>
  <si>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</si>
  <si>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</si>
  <si>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</si>
  <si>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</si>
  <si>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</si>
  <si>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</si>
  <si>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</si>
  <si>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</si>
  <si>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</si>
  <si>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</si>
  <si>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</si>
  <si>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</si>
  <si>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</si>
  <si>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</si>
  <si>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</si>
  <si>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</si>
  <si>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</si>
  <si>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</si>
  <si>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</si>
  <si>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</si>
  <si>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</si>
  <si>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</si>
  <si>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</si>
  <si>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</si>
  <si>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Rastraje</t>
  </si>
  <si>
    <t>Abril-Mayo</t>
  </si>
  <si>
    <t>Siembra mecanizada</t>
  </si>
  <si>
    <t>Agosto</t>
  </si>
  <si>
    <t>Análisis de suelo</t>
  </si>
  <si>
    <t>Muestra</t>
  </si>
  <si>
    <t>MEDIO</t>
  </si>
  <si>
    <t>Traiguén</t>
  </si>
  <si>
    <t>Todas</t>
  </si>
  <si>
    <t>INTERNO-FORRAJE</t>
  </si>
  <si>
    <t>DICIEMBRE</t>
  </si>
  <si>
    <t>SEQUÍA</t>
  </si>
  <si>
    <t>Aradura</t>
  </si>
  <si>
    <t>Vibrocultivador</t>
  </si>
  <si>
    <t>Rodillo</t>
  </si>
  <si>
    <t>Aplicación Fertilizantes</t>
  </si>
  <si>
    <t>Aplicación Herbicidas</t>
  </si>
  <si>
    <t>Mayo</t>
  </si>
  <si>
    <t>SEMILLA</t>
  </si>
  <si>
    <t>kg</t>
  </si>
  <si>
    <t>Kg</t>
  </si>
  <si>
    <t>PRECIO ESPERADO ($/fardo)</t>
  </si>
  <si>
    <t>Ballica bianual (Tama)</t>
  </si>
  <si>
    <t>Mescla 11-30-11</t>
  </si>
  <si>
    <t>MCPA</t>
  </si>
  <si>
    <t>lt</t>
  </si>
  <si>
    <t>Costo unitario (fardo)</t>
  </si>
  <si>
    <t xml:space="preserve">Abril- mayo </t>
  </si>
  <si>
    <t>Julio</t>
  </si>
  <si>
    <t xml:space="preserve"> </t>
  </si>
  <si>
    <t xml:space="preserve">Ballica trébol </t>
  </si>
  <si>
    <t>Trebol subterraneo</t>
  </si>
  <si>
    <t>Urea</t>
  </si>
  <si>
    <t>$/há</t>
  </si>
  <si>
    <t>Rendimiento (fardos /há)</t>
  </si>
  <si>
    <t xml:space="preserve">Ballica tama - Trébol subterráneo </t>
  </si>
  <si>
    <t>Marzo</t>
  </si>
  <si>
    <t>RENDIMIENTO (fardos /há.)</t>
  </si>
  <si>
    <t>Araucanía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</si>
</sst>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;[Red]#,##0"/>
    <numFmt numFmtId="167" formatCode="_-* #,##0_-;\-* #,##0_-;_-* &quot;-&quot;??_-;_-@_-"/>
    <numFmt numFmtId="168" formatCode="#,##0_ ;\-#,##0\ 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3" fillId="0" borderId="20"/>
    <xf numFmtId="43" fontId="14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9" fillId="6" borderId="20" xfId="0" applyFont="1" applyFill="1" applyBorder="1" applyAlignment="1"/>
    <xf numFmtId="49" fontId="7" fillId="7" borderId="21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31" xfId="0" applyNumberFormat="1" applyFont="1" applyFill="1" applyBorder="1" applyAlignment="1">
      <alignment vertical="center"/>
    </xf>
    <xf numFmtId="49" fontId="9" fillId="7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9" fontId="9" fillId="2" borderId="34" xfId="0" applyNumberFormat="1" applyFont="1" applyFill="1" applyBorder="1" applyAlignment="1"/>
    <xf numFmtId="49" fontId="7" fillId="7" borderId="35" xfId="0" applyNumberFormat="1" applyFont="1" applyFill="1" applyBorder="1" applyAlignment="1">
      <alignment vertical="center"/>
    </xf>
    <xf numFmtId="165" fontId="7" fillId="7" borderId="36" xfId="0" applyNumberFormat="1" applyFont="1" applyFill="1" applyBorder="1" applyAlignment="1">
      <alignment vertical="center"/>
    </xf>
    <xf numFmtId="9" fontId="7" fillId="7" borderId="37" xfId="0" applyNumberFormat="1" applyFont="1" applyFill="1" applyBorder="1" applyAlignment="1">
      <alignment vertical="center"/>
    </xf>
    <xf numFmtId="0" fontId="9" fillId="8" borderId="40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9" fillId="2" borderId="42" xfId="0" applyFont="1" applyFill="1" applyBorder="1" applyAlignment="1"/>
    <xf numFmtId="0" fontId="9" fillId="2" borderId="43" xfId="0" applyFont="1" applyFill="1" applyBorder="1" applyAlignment="1"/>
    <xf numFmtId="49" fontId="9" fillId="2" borderId="44" xfId="0" applyNumberFormat="1" applyFont="1" applyFill="1" applyBorder="1" applyAlignment="1">
      <alignment vertical="center"/>
    </xf>
    <xf numFmtId="0" fontId="9" fillId="2" borderId="45" xfId="0" applyFont="1" applyFill="1" applyBorder="1" applyAlignment="1"/>
    <xf numFmtId="49" fontId="9" fillId="2" borderId="46" xfId="0" applyNumberFormat="1" applyFont="1" applyFill="1" applyBorder="1" applyAlignment="1">
      <alignment vertical="center"/>
    </xf>
    <xf numFmtId="0" fontId="9" fillId="2" borderId="47" xfId="0" applyFont="1" applyFill="1" applyBorder="1" applyAlignment="1"/>
    <xf numFmtId="0" fontId="9" fillId="2" borderId="48" xfId="0" applyFont="1" applyFill="1" applyBorder="1" applyAlignment="1"/>
    <xf numFmtId="0" fontId="7" fillId="6" borderId="20" xfId="0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49" fontId="12" fillId="8" borderId="20" xfId="0" applyNumberFormat="1" applyFont="1" applyFill="1" applyBorder="1" applyAlignment="1">
      <alignment vertical="center"/>
    </xf>
    <xf numFmtId="0" fontId="4" fillId="8" borderId="20" xfId="0" applyFont="1" applyFill="1" applyBorder="1" applyAlignment="1">
      <alignment vertical="center"/>
    </xf>
    <xf numFmtId="0" fontId="4" fillId="8" borderId="49" xfId="0" applyFont="1" applyFill="1" applyBorder="1" applyAlignment="1">
      <alignment vertical="center"/>
    </xf>
    <xf numFmtId="49" fontId="7" fillId="7" borderId="50" xfId="0" applyNumberFormat="1" applyFont="1" applyFill="1" applyBorder="1" applyAlignment="1">
      <alignment vertical="center"/>
    </xf>
    <xf numFmtId="0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16" fillId="0" borderId="53" xfId="0" applyFont="1" applyFill="1" applyBorder="1" applyAlignment="1">
      <alignment horizontal="right" vertical="center"/>
    </xf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5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vertical="center"/>
    </xf>
    <xf numFmtId="0" fontId="16" fillId="0" borderId="53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15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/>
    </xf>
    <xf numFmtId="2" fontId="2" fillId="0" borderId="53" xfId="1" applyNumberFormat="1" applyFont="1" applyFill="1" applyBorder="1" applyAlignment="1">
      <alignment horizontal="center"/>
    </xf>
    <xf numFmtId="0" fontId="16" fillId="0" borderId="53" xfId="0" applyFont="1" applyFill="1" applyBorder="1" applyAlignment="1">
      <alignment horizontal="center" vertical="center"/>
    </xf>
    <xf numFmtId="3" fontId="2" fillId="0" borderId="53" xfId="1" applyNumberFormat="1" applyFont="1" applyFill="1" applyBorder="1" applyAlignment="1">
      <alignment horizontal="right"/>
    </xf>
    <xf numFmtId="0" fontId="19" fillId="0" borderId="53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168" fontId="2" fillId="0" borderId="53" xfId="2" applyNumberFormat="1" applyFont="1" applyBorder="1" applyAlignment="1">
      <alignment vertical="center"/>
    </xf>
    <xf numFmtId="0" fontId="16" fillId="0" borderId="53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0" fontId="16" fillId="0" borderId="53" xfId="0" applyFont="1" applyBorder="1" applyAlignment="1">
      <alignment wrapText="1"/>
    </xf>
    <xf numFmtId="0" fontId="16" fillId="0" borderId="53" xfId="0" applyFont="1" applyBorder="1" applyAlignment="1">
      <alignment horizontal="center"/>
    </xf>
    <xf numFmtId="3" fontId="16" fillId="0" borderId="53" xfId="0" applyNumberFormat="1" applyFont="1" applyBorder="1" applyAlignment="1">
      <alignment horizontal="center"/>
    </xf>
    <xf numFmtId="3" fontId="16" fillId="9" borderId="53" xfId="0" applyNumberFormat="1" applyFont="1" applyFill="1" applyBorder="1" applyAlignment="1">
      <alignment horizontal="right" indent="1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16" fillId="0" borderId="53" xfId="0" applyFont="1" applyFill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17" fontId="2" fillId="0" borderId="53" xfId="0" applyNumberFormat="1" applyFont="1" applyBorder="1" applyAlignment="1">
      <alignment horizontal="left" vertical="center" wrapText="1"/>
    </xf>
    <xf numFmtId="166" fontId="2" fillId="0" borderId="53" xfId="2" applyNumberFormat="1" applyFont="1" applyFill="1" applyBorder="1" applyAlignment="1">
      <alignment horizontal="left" vertical="center"/>
    </xf>
    <xf numFmtId="17" fontId="2" fillId="0" borderId="53" xfId="0" applyNumberFormat="1" applyFont="1" applyBorder="1" applyAlignment="1">
      <alignment horizontal="left" vertical="center"/>
    </xf>
    <xf numFmtId="167" fontId="2" fillId="9" borderId="53" xfId="2" applyNumberFormat="1" applyFont="1" applyFill="1" applyBorder="1" applyAlignment="1">
      <alignment horizontal="left" vertical="center"/>
    </xf>
    <xf numFmtId="167" fontId="2" fillId="0" borderId="53" xfId="2" applyNumberFormat="1" applyFont="1" applyBorder="1" applyAlignment="1">
      <alignment horizontal="left" vertical="center"/>
    </xf>
    <xf numFmtId="0" fontId="16" fillId="0" borderId="53" xfId="0" applyFont="1" applyFill="1" applyBorder="1" applyAlignment="1">
      <alignment horizontal="right"/>
    </xf>
    <xf numFmtId="3" fontId="16" fillId="0" borderId="53" xfId="0" applyNumberFormat="1" applyFont="1" applyFill="1" applyBorder="1" applyAlignment="1">
      <alignment horizontal="right"/>
    </xf>
    <xf numFmtId="0" fontId="18" fillId="0" borderId="5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16" fillId="0" borderId="53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168" fontId="16" fillId="0" borderId="53" xfId="2" applyNumberFormat="1" applyFont="1" applyFill="1" applyBorder="1" applyAlignment="1">
      <alignment horizontal="right" vertical="center"/>
    </xf>
    <xf numFmtId="0" fontId="16" fillId="0" borderId="53" xfId="0" applyFont="1" applyBorder="1" applyAlignment="1">
      <alignment horizontal="right" vertical="center"/>
    </xf>
    <xf numFmtId="168" fontId="16" fillId="0" borderId="53" xfId="2" applyNumberFormat="1" applyFont="1" applyBorder="1" applyAlignment="1">
      <alignment horizontal="right" vertical="center"/>
    </xf>
    <xf numFmtId="0" fontId="2" fillId="0" borderId="53" xfId="0" applyFont="1" applyFill="1" applyBorder="1" applyAlignment="1">
      <alignment horizontal="right" vertical="center"/>
    </xf>
    <xf numFmtId="3" fontId="2" fillId="0" borderId="53" xfId="0" applyNumberFormat="1" applyFont="1" applyFill="1" applyBorder="1" applyAlignment="1">
      <alignment horizontal="right" vertical="center"/>
    </xf>
    <xf numFmtId="168" fontId="18" fillId="0" borderId="53" xfId="2" applyNumberFormat="1" applyFont="1" applyFill="1" applyBorder="1" applyAlignment="1">
      <alignment horizontal="right" vertical="center"/>
    </xf>
    <xf numFmtId="164" fontId="15" fillId="5" borderId="30" xfId="0" applyNumberFormat="1" applyFont="1" applyFill="1" applyBorder="1" applyAlignment="1">
      <alignment vertical="center"/>
    </xf>
    <xf numFmtId="0" fontId="20" fillId="0" borderId="0" xfId="0" applyNumberFormat="1" applyFont="1" applyAlignment="1"/>
    <xf numFmtId="0" fontId="0" fillId="2" borderId="54" xfId="0" applyFont="1" applyFill="1" applyBorder="1" applyAlignment="1"/>
    <xf numFmtId="0" fontId="2" fillId="2" borderId="55" xfId="0" applyFont="1" applyFill="1" applyBorder="1" applyAlignment="1">
      <alignment wrapText="1"/>
    </xf>
    <xf numFmtId="49" fontId="15" fillId="3" borderId="56" xfId="0" applyNumberFormat="1" applyFont="1" applyFill="1" applyBorder="1" applyAlignment="1">
      <alignment vertical="center" wrapText="1"/>
    </xf>
    <xf numFmtId="49" fontId="2" fillId="2" borderId="56" xfId="0" applyNumberFormat="1" applyFont="1" applyFill="1" applyBorder="1" applyAlignment="1">
      <alignment vertical="center" wrapText="1"/>
    </xf>
    <xf numFmtId="0" fontId="16" fillId="0" borderId="53" xfId="0" applyFont="1" applyBorder="1" applyAlignment="1">
      <alignment horizontal="right"/>
    </xf>
    <xf numFmtId="3" fontId="18" fillId="0" borderId="53" xfId="0" applyNumberFormat="1" applyFont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horizontal="right" vertical="center"/>
    </xf>
    <xf numFmtId="49" fontId="12" fillId="8" borderId="38" xfId="0" applyNumberFormat="1" applyFont="1" applyFill="1" applyBorder="1" applyAlignment="1">
      <alignment vertical="center"/>
    </xf>
    <xf numFmtId="0" fontId="7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527050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43" workbookViewId="0">
      <selection activeCell="K11" sqref="K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5703125" style="1" customWidth="1"/>
    <col min="3" max="3" width="21" style="1" customWidth="1"/>
    <col min="4" max="4" width="9.42578125" style="1" customWidth="1"/>
    <col min="5" max="5" width="14.42578125" style="1" customWidth="1"/>
    <col min="6" max="6" width="11" style="1" customWidth="1"/>
    <col min="7" max="7" width="16.855468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27" customHeight="1" x14ac:dyDescent="0.25">
      <c r="A9" s="22"/>
      <c r="B9" s="140" t="s">
        <v>0</v>
      </c>
      <c r="C9" s="115" t="s">
        <v>90</v>
      </c>
      <c r="D9" s="58"/>
      <c r="E9" s="150" t="s">
        <v>97</v>
      </c>
      <c r="F9" s="151"/>
      <c r="G9" s="118">
        <v>350</v>
      </c>
    </row>
    <row r="10" spans="1:7" ht="38.25" customHeight="1" x14ac:dyDescent="0.25">
      <c r="A10" s="22"/>
      <c r="B10" s="141" t="s">
        <v>1</v>
      </c>
      <c r="C10" s="116" t="s">
        <v>95</v>
      </c>
      <c r="D10" s="58"/>
      <c r="E10" s="148" t="s">
        <v>2</v>
      </c>
      <c r="F10" s="149"/>
      <c r="G10" s="119">
        <v>44896</v>
      </c>
    </row>
    <row r="11" spans="1:7" ht="18" customHeight="1" x14ac:dyDescent="0.25">
      <c r="A11" s="22"/>
      <c r="B11" s="141" t="s">
        <v>3</v>
      </c>
      <c r="C11" s="116" t="s">
        <v>66</v>
      </c>
      <c r="D11" s="58"/>
      <c r="E11" s="148" t="s">
        <v>81</v>
      </c>
      <c r="F11" s="149"/>
      <c r="G11" s="120">
        <v>3500</v>
      </c>
    </row>
    <row r="12" spans="1:7" ht="11.25" customHeight="1" x14ac:dyDescent="0.25">
      <c r="A12" s="22"/>
      <c r="B12" s="141" t="s">
        <v>4</v>
      </c>
      <c r="C12" s="116" t="s">
        <v>98</v>
      </c>
      <c r="D12" s="58"/>
      <c r="E12" s="55" t="s">
        <v>5</v>
      </c>
      <c r="F12" s="56"/>
      <c r="G12" s="121">
        <f>G9*G11</f>
        <v>1225000</v>
      </c>
    </row>
    <row r="13" spans="1:7" ht="11.25" customHeight="1" x14ac:dyDescent="0.25">
      <c r="A13" s="22"/>
      <c r="B13" s="141" t="s">
        <v>6</v>
      </c>
      <c r="C13" s="115" t="s">
        <v>67</v>
      </c>
      <c r="D13" s="58"/>
      <c r="E13" s="148" t="s">
        <v>7</v>
      </c>
      <c r="F13" s="149"/>
      <c r="G13" s="116" t="s">
        <v>69</v>
      </c>
    </row>
    <row r="14" spans="1:7" ht="13.5" customHeight="1" x14ac:dyDescent="0.25">
      <c r="A14" s="22"/>
      <c r="B14" s="141" t="s">
        <v>8</v>
      </c>
      <c r="C14" s="116" t="s">
        <v>68</v>
      </c>
      <c r="D14" s="58"/>
      <c r="E14" s="148" t="s">
        <v>9</v>
      </c>
      <c r="F14" s="149"/>
      <c r="G14" s="116" t="s">
        <v>70</v>
      </c>
    </row>
    <row r="15" spans="1:7" ht="25.5" customHeight="1" x14ac:dyDescent="0.25">
      <c r="A15" s="22"/>
      <c r="B15" s="141" t="s">
        <v>10</v>
      </c>
      <c r="C15" s="117">
        <v>44713</v>
      </c>
      <c r="D15" s="58"/>
      <c r="E15" s="152" t="s">
        <v>11</v>
      </c>
      <c r="F15" s="153"/>
      <c r="G15" s="116" t="s">
        <v>71</v>
      </c>
    </row>
    <row r="16" spans="1:7" ht="12" customHeight="1" x14ac:dyDescent="0.25">
      <c r="A16" s="2"/>
      <c r="B16" s="139"/>
      <c r="C16" s="59"/>
      <c r="D16" s="60"/>
      <c r="E16" s="61"/>
      <c r="F16" s="61"/>
      <c r="G16" s="62"/>
    </row>
    <row r="17" spans="1:7" ht="12" customHeight="1" x14ac:dyDescent="0.25">
      <c r="A17" s="5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63"/>
      <c r="C18" s="64"/>
      <c r="D18" s="64"/>
      <c r="E18" s="64"/>
      <c r="F18" s="65"/>
      <c r="G18" s="65"/>
    </row>
    <row r="19" spans="1:7" ht="12" customHeight="1" x14ac:dyDescent="0.25">
      <c r="A19" s="4"/>
      <c r="B19" s="66" t="s">
        <v>13</v>
      </c>
      <c r="C19" s="67"/>
      <c r="D19" s="68"/>
      <c r="E19" s="68"/>
      <c r="F19" s="68"/>
      <c r="G19" s="68"/>
    </row>
    <row r="20" spans="1:7" ht="24" customHeight="1" x14ac:dyDescent="0.25">
      <c r="A20" s="5"/>
      <c r="B20" s="69" t="s">
        <v>14</v>
      </c>
      <c r="C20" s="69" t="s">
        <v>15</v>
      </c>
      <c r="D20" s="69" t="s">
        <v>16</v>
      </c>
      <c r="E20" s="69" t="s">
        <v>17</v>
      </c>
      <c r="F20" s="69" t="s">
        <v>18</v>
      </c>
      <c r="G20" s="69" t="s">
        <v>19</v>
      </c>
    </row>
    <row r="21" spans="1:7" ht="12.75" customHeight="1" x14ac:dyDescent="0.25">
      <c r="A21" s="5"/>
      <c r="B21" s="70" t="s">
        <v>72</v>
      </c>
      <c r="C21" s="71" t="s">
        <v>20</v>
      </c>
      <c r="D21" s="71">
        <v>0.2</v>
      </c>
      <c r="E21" s="122" t="s">
        <v>87</v>
      </c>
      <c r="F21" s="123">
        <v>15000</v>
      </c>
      <c r="G21" s="123">
        <f>D21*F21</f>
        <v>3000</v>
      </c>
    </row>
    <row r="22" spans="1:7" ht="12.75" customHeight="1" x14ac:dyDescent="0.25">
      <c r="A22" s="5"/>
      <c r="B22" s="70" t="s">
        <v>60</v>
      </c>
      <c r="C22" s="71" t="s">
        <v>20</v>
      </c>
      <c r="D22" s="71">
        <v>0.1</v>
      </c>
      <c r="E22" s="122" t="s">
        <v>61</v>
      </c>
      <c r="F22" s="123">
        <v>15000</v>
      </c>
      <c r="G22" s="123">
        <f t="shared" ref="G22:G27" si="0">D22*F22</f>
        <v>1500</v>
      </c>
    </row>
    <row r="23" spans="1:7" ht="12.75" customHeight="1" x14ac:dyDescent="0.25">
      <c r="A23" s="5"/>
      <c r="B23" s="70" t="s">
        <v>73</v>
      </c>
      <c r="C23" s="71" t="s">
        <v>20</v>
      </c>
      <c r="D23" s="71">
        <v>0.2</v>
      </c>
      <c r="E23" s="122" t="s">
        <v>61</v>
      </c>
      <c r="F23" s="123">
        <v>15000</v>
      </c>
      <c r="G23" s="123">
        <f t="shared" si="0"/>
        <v>3000</v>
      </c>
    </row>
    <row r="24" spans="1:7" ht="12.75" customHeight="1" x14ac:dyDescent="0.25">
      <c r="A24" s="5"/>
      <c r="B24" s="70" t="s">
        <v>74</v>
      </c>
      <c r="C24" s="71" t="s">
        <v>20</v>
      </c>
      <c r="D24" s="71">
        <v>0.2</v>
      </c>
      <c r="E24" s="122" t="s">
        <v>77</v>
      </c>
      <c r="F24" s="123">
        <v>15000</v>
      </c>
      <c r="G24" s="123">
        <f t="shared" si="0"/>
        <v>3000</v>
      </c>
    </row>
    <row r="25" spans="1:7" ht="12.75" customHeight="1" x14ac:dyDescent="0.25">
      <c r="A25" s="5"/>
      <c r="B25" s="70" t="s">
        <v>62</v>
      </c>
      <c r="C25" s="71" t="s">
        <v>20</v>
      </c>
      <c r="D25" s="71">
        <v>0.25</v>
      </c>
      <c r="E25" s="122" t="s">
        <v>77</v>
      </c>
      <c r="F25" s="123">
        <v>15000</v>
      </c>
      <c r="G25" s="123">
        <f t="shared" si="0"/>
        <v>3750</v>
      </c>
    </row>
    <row r="26" spans="1:7" ht="14.1" customHeight="1" x14ac:dyDescent="0.25">
      <c r="A26" s="5"/>
      <c r="B26" s="70" t="s">
        <v>75</v>
      </c>
      <c r="C26" s="71" t="s">
        <v>20</v>
      </c>
      <c r="D26" s="72">
        <v>0.2</v>
      </c>
      <c r="E26" s="122" t="s">
        <v>63</v>
      </c>
      <c r="F26" s="123">
        <v>15000</v>
      </c>
      <c r="G26" s="123">
        <f t="shared" si="0"/>
        <v>3000</v>
      </c>
    </row>
    <row r="27" spans="1:7" ht="12.75" customHeight="1" x14ac:dyDescent="0.25">
      <c r="A27" s="5"/>
      <c r="B27" s="70" t="s">
        <v>76</v>
      </c>
      <c r="C27" s="72" t="s">
        <v>20</v>
      </c>
      <c r="D27" s="72">
        <v>0.5</v>
      </c>
      <c r="E27" s="124" t="s">
        <v>88</v>
      </c>
      <c r="F27" s="123">
        <v>15000</v>
      </c>
      <c r="G27" s="123">
        <f t="shared" si="0"/>
        <v>7500</v>
      </c>
    </row>
    <row r="28" spans="1:7" ht="12.75" customHeight="1" x14ac:dyDescent="0.25">
      <c r="A28" s="5"/>
      <c r="B28" s="6" t="s">
        <v>21</v>
      </c>
      <c r="C28" s="7"/>
      <c r="D28" s="125"/>
      <c r="E28" s="125"/>
      <c r="F28" s="125"/>
      <c r="G28" s="126">
        <f>SUM(G21:G27)</f>
        <v>24750</v>
      </c>
    </row>
    <row r="29" spans="1:7" ht="12" customHeight="1" x14ac:dyDescent="0.25">
      <c r="A29" s="2"/>
      <c r="B29" s="63"/>
      <c r="C29" s="65"/>
      <c r="D29" s="65"/>
      <c r="E29" s="65"/>
      <c r="F29" s="73"/>
      <c r="G29" s="73"/>
    </row>
    <row r="30" spans="1:7" ht="12" customHeight="1" x14ac:dyDescent="0.25">
      <c r="A30" s="4"/>
      <c r="B30" s="74" t="s">
        <v>22</v>
      </c>
      <c r="C30" s="75"/>
      <c r="D30" s="76"/>
      <c r="E30" s="76"/>
      <c r="F30" s="77"/>
      <c r="G30" s="77"/>
    </row>
    <row r="31" spans="1:7" ht="24" customHeight="1" x14ac:dyDescent="0.25">
      <c r="A31" s="4"/>
      <c r="B31" s="78" t="s">
        <v>14</v>
      </c>
      <c r="C31" s="79" t="s">
        <v>15</v>
      </c>
      <c r="D31" s="79" t="s">
        <v>16</v>
      </c>
      <c r="E31" s="78" t="s">
        <v>17</v>
      </c>
      <c r="F31" s="79" t="s">
        <v>18</v>
      </c>
      <c r="G31" s="78" t="s">
        <v>19</v>
      </c>
    </row>
    <row r="32" spans="1:7" ht="12" customHeight="1" x14ac:dyDescent="0.25">
      <c r="A32" s="4"/>
      <c r="B32" s="80"/>
      <c r="C32" s="81"/>
      <c r="D32" s="81"/>
      <c r="E32" s="81"/>
      <c r="F32" s="80"/>
      <c r="G32" s="80"/>
    </row>
    <row r="33" spans="1:11" ht="12" customHeight="1" x14ac:dyDescent="0.25">
      <c r="A33" s="4"/>
      <c r="B33" s="8" t="s">
        <v>23</v>
      </c>
      <c r="C33" s="9"/>
      <c r="D33" s="9"/>
      <c r="E33" s="9"/>
      <c r="F33" s="10"/>
      <c r="G33" s="10"/>
    </row>
    <row r="34" spans="1:11" ht="12" customHeight="1" x14ac:dyDescent="0.25">
      <c r="A34" s="2"/>
      <c r="B34" s="82"/>
      <c r="C34" s="83"/>
      <c r="D34" s="83"/>
      <c r="E34" s="83"/>
      <c r="F34" s="84"/>
      <c r="G34" s="84"/>
    </row>
    <row r="35" spans="1:11" ht="12" customHeight="1" x14ac:dyDescent="0.25">
      <c r="A35" s="4"/>
      <c r="B35" s="74" t="s">
        <v>24</v>
      </c>
      <c r="C35" s="75"/>
      <c r="D35" s="76"/>
      <c r="E35" s="76"/>
      <c r="F35" s="77"/>
      <c r="G35" s="77"/>
    </row>
    <row r="36" spans="1:11" ht="24" customHeight="1" x14ac:dyDescent="0.25">
      <c r="A36" s="4"/>
      <c r="B36" s="85" t="s">
        <v>14</v>
      </c>
      <c r="C36" s="85" t="s">
        <v>15</v>
      </c>
      <c r="D36" s="85" t="s">
        <v>16</v>
      </c>
      <c r="E36" s="85" t="s">
        <v>17</v>
      </c>
      <c r="F36" s="86" t="s">
        <v>18</v>
      </c>
      <c r="G36" s="85" t="s">
        <v>19</v>
      </c>
    </row>
    <row r="37" spans="1:11" ht="12.75" customHeight="1" x14ac:dyDescent="0.25">
      <c r="A37" s="5"/>
      <c r="B37" s="70" t="s">
        <v>72</v>
      </c>
      <c r="C37" s="87" t="s">
        <v>25</v>
      </c>
      <c r="D37" s="88">
        <v>0.12</v>
      </c>
      <c r="E37" s="57" t="s">
        <v>87</v>
      </c>
      <c r="F37" s="90">
        <v>200000</v>
      </c>
      <c r="G37" s="127">
        <f>D37*F37</f>
        <v>24000</v>
      </c>
    </row>
    <row r="38" spans="1:11" ht="12.75" customHeight="1" x14ac:dyDescent="0.25">
      <c r="A38" s="5"/>
      <c r="B38" s="70" t="s">
        <v>60</v>
      </c>
      <c r="C38" s="87" t="s">
        <v>25</v>
      </c>
      <c r="D38" s="88">
        <v>0.1</v>
      </c>
      <c r="E38" s="57" t="s">
        <v>87</v>
      </c>
      <c r="F38" s="90">
        <v>200000</v>
      </c>
      <c r="G38" s="127">
        <f t="shared" ref="G38:G43" si="1">D38*F38</f>
        <v>20000</v>
      </c>
    </row>
    <row r="39" spans="1:11" ht="12.75" customHeight="1" x14ac:dyDescent="0.25">
      <c r="A39" s="5"/>
      <c r="B39" s="70" t="s">
        <v>73</v>
      </c>
      <c r="C39" s="87" t="s">
        <v>25</v>
      </c>
      <c r="D39" s="88">
        <v>0.1</v>
      </c>
      <c r="E39" s="57" t="s">
        <v>87</v>
      </c>
      <c r="F39" s="90">
        <v>200000</v>
      </c>
      <c r="G39" s="127">
        <f t="shared" si="1"/>
        <v>20000</v>
      </c>
    </row>
    <row r="40" spans="1:11" ht="12.75" customHeight="1" x14ac:dyDescent="0.25">
      <c r="A40" s="5"/>
      <c r="B40" s="70" t="s">
        <v>74</v>
      </c>
      <c r="C40" s="87" t="s">
        <v>25</v>
      </c>
      <c r="D40" s="88">
        <v>0.1</v>
      </c>
      <c r="E40" s="57" t="s">
        <v>77</v>
      </c>
      <c r="F40" s="90">
        <v>200000</v>
      </c>
      <c r="G40" s="127">
        <f t="shared" si="1"/>
        <v>20000</v>
      </c>
    </row>
    <row r="41" spans="1:11" ht="12.75" customHeight="1" x14ac:dyDescent="0.25">
      <c r="A41" s="5"/>
      <c r="B41" s="70" t="s">
        <v>62</v>
      </c>
      <c r="C41" s="87" t="s">
        <v>25</v>
      </c>
      <c r="D41" s="88">
        <v>0.18</v>
      </c>
      <c r="E41" s="57" t="s">
        <v>77</v>
      </c>
      <c r="F41" s="90">
        <v>200000</v>
      </c>
      <c r="G41" s="127">
        <f t="shared" si="1"/>
        <v>36000</v>
      </c>
    </row>
    <row r="42" spans="1:11" ht="12.75" customHeight="1" x14ac:dyDescent="0.25">
      <c r="A42" s="5"/>
      <c r="B42" s="70" t="s">
        <v>75</v>
      </c>
      <c r="C42" s="87" t="s">
        <v>25</v>
      </c>
      <c r="D42" s="88">
        <v>0.05</v>
      </c>
      <c r="E42" s="57" t="s">
        <v>63</v>
      </c>
      <c r="F42" s="90">
        <v>200000</v>
      </c>
      <c r="G42" s="127">
        <f t="shared" si="1"/>
        <v>10000</v>
      </c>
    </row>
    <row r="43" spans="1:11" ht="12.75" customHeight="1" x14ac:dyDescent="0.25">
      <c r="A43" s="5"/>
      <c r="B43" s="70" t="s">
        <v>76</v>
      </c>
      <c r="C43" s="87" t="s">
        <v>25</v>
      </c>
      <c r="D43" s="88">
        <v>0.05</v>
      </c>
      <c r="E43" s="57" t="s">
        <v>88</v>
      </c>
      <c r="F43" s="127">
        <v>200000</v>
      </c>
      <c r="G43" s="127">
        <f t="shared" si="1"/>
        <v>10000</v>
      </c>
    </row>
    <row r="44" spans="1:11" ht="12.75" customHeight="1" x14ac:dyDescent="0.25">
      <c r="A44" s="4"/>
      <c r="B44" s="8" t="s">
        <v>26</v>
      </c>
      <c r="C44" s="9"/>
      <c r="D44" s="9"/>
      <c r="E44" s="128"/>
      <c r="F44" s="128"/>
      <c r="G44" s="129">
        <f>SUM(G37:G43)</f>
        <v>140000</v>
      </c>
    </row>
    <row r="45" spans="1:11" ht="12" customHeight="1" x14ac:dyDescent="0.25">
      <c r="A45" s="2"/>
      <c r="B45" s="82"/>
      <c r="C45" s="83"/>
      <c r="D45" s="83"/>
      <c r="E45" s="83"/>
      <c r="F45" s="84"/>
      <c r="G45" s="84"/>
    </row>
    <row r="46" spans="1:11" ht="12" customHeight="1" x14ac:dyDescent="0.25">
      <c r="A46" s="4"/>
      <c r="B46" s="74" t="s">
        <v>27</v>
      </c>
      <c r="C46" s="75"/>
      <c r="D46" s="76"/>
      <c r="E46" s="76"/>
      <c r="F46" s="77"/>
      <c r="G46" s="77"/>
    </row>
    <row r="47" spans="1:11" ht="24" customHeight="1" x14ac:dyDescent="0.25">
      <c r="A47" s="4"/>
      <c r="B47" s="86" t="s">
        <v>28</v>
      </c>
      <c r="C47" s="86" t="s">
        <v>29</v>
      </c>
      <c r="D47" s="86" t="s">
        <v>30</v>
      </c>
      <c r="E47" s="86" t="s">
        <v>17</v>
      </c>
      <c r="F47" s="86" t="s">
        <v>18</v>
      </c>
      <c r="G47" s="86" t="s">
        <v>19</v>
      </c>
      <c r="K47" s="54"/>
    </row>
    <row r="48" spans="1:11" ht="12.75" customHeight="1" x14ac:dyDescent="0.25">
      <c r="A48" s="5"/>
      <c r="B48" s="91" t="s">
        <v>78</v>
      </c>
      <c r="C48" s="92"/>
      <c r="D48" s="92"/>
      <c r="E48" s="92"/>
      <c r="F48" s="93"/>
      <c r="G48" s="93"/>
      <c r="K48" s="54"/>
    </row>
    <row r="49" spans="1:11" ht="12.75" customHeight="1" x14ac:dyDescent="0.25">
      <c r="A49" s="5"/>
      <c r="B49" s="70" t="s">
        <v>82</v>
      </c>
      <c r="C49" s="87" t="s">
        <v>79</v>
      </c>
      <c r="D49" s="89">
        <v>25</v>
      </c>
      <c r="E49" s="57" t="s">
        <v>77</v>
      </c>
      <c r="F49" s="130">
        <v>1800</v>
      </c>
      <c r="G49" s="130">
        <f>D49*F49</f>
        <v>45000</v>
      </c>
    </row>
    <row r="50" spans="1:11" ht="12.75" customHeight="1" x14ac:dyDescent="0.25">
      <c r="A50" s="5"/>
      <c r="B50" s="70" t="s">
        <v>91</v>
      </c>
      <c r="C50" s="87" t="s">
        <v>79</v>
      </c>
      <c r="D50" s="89">
        <v>15</v>
      </c>
      <c r="E50" s="57" t="s">
        <v>77</v>
      </c>
      <c r="F50" s="130">
        <v>4000</v>
      </c>
      <c r="G50" s="130">
        <f>D50*F50</f>
        <v>60000</v>
      </c>
    </row>
    <row r="51" spans="1:11" ht="12.75" customHeight="1" x14ac:dyDescent="0.25">
      <c r="A51" s="5"/>
      <c r="B51" s="91" t="s">
        <v>31</v>
      </c>
      <c r="C51" s="92"/>
      <c r="D51" s="94"/>
      <c r="E51" s="131"/>
      <c r="F51" s="132"/>
      <c r="G51" s="132"/>
    </row>
    <row r="52" spans="1:11" ht="12.75" customHeight="1" x14ac:dyDescent="0.25">
      <c r="A52" s="5"/>
      <c r="B52" s="70" t="s">
        <v>92</v>
      </c>
      <c r="C52" s="87" t="s">
        <v>80</v>
      </c>
      <c r="D52" s="89">
        <v>200</v>
      </c>
      <c r="E52" s="57" t="s">
        <v>63</v>
      </c>
      <c r="F52" s="130">
        <v>1480</v>
      </c>
      <c r="G52" s="130">
        <f>D52*F52</f>
        <v>296000</v>
      </c>
    </row>
    <row r="53" spans="1:11" ht="12.75" customHeight="1" x14ac:dyDescent="0.25">
      <c r="A53" s="5"/>
      <c r="B53" s="70" t="s">
        <v>83</v>
      </c>
      <c r="C53" s="87" t="s">
        <v>80</v>
      </c>
      <c r="D53" s="89">
        <v>200</v>
      </c>
      <c r="E53" s="57" t="s">
        <v>77</v>
      </c>
      <c r="F53" s="130">
        <v>1320</v>
      </c>
      <c r="G53" s="130">
        <f>D53*F53</f>
        <v>264000</v>
      </c>
    </row>
    <row r="54" spans="1:11" ht="12.75" customHeight="1" x14ac:dyDescent="0.25">
      <c r="A54" s="5"/>
      <c r="B54" s="91" t="s">
        <v>32</v>
      </c>
      <c r="C54" s="92"/>
      <c r="D54" s="94"/>
      <c r="E54" s="131"/>
      <c r="F54" s="132"/>
      <c r="G54" s="132"/>
    </row>
    <row r="55" spans="1:11" ht="12.75" customHeight="1" x14ac:dyDescent="0.25">
      <c r="A55" s="5"/>
      <c r="B55" s="70" t="s">
        <v>84</v>
      </c>
      <c r="C55" s="87" t="s">
        <v>85</v>
      </c>
      <c r="D55" s="87">
        <v>1</v>
      </c>
      <c r="E55" s="133" t="s">
        <v>88</v>
      </c>
      <c r="F55" s="134">
        <v>20100</v>
      </c>
      <c r="G55" s="135">
        <f>D55*F55</f>
        <v>20100</v>
      </c>
    </row>
    <row r="56" spans="1:11" ht="13.5" customHeight="1" x14ac:dyDescent="0.25">
      <c r="A56" s="4"/>
      <c r="B56" s="8" t="s">
        <v>33</v>
      </c>
      <c r="C56" s="9"/>
      <c r="D56" s="9"/>
      <c r="E56" s="128"/>
      <c r="F56" s="128"/>
      <c r="G56" s="129">
        <f>SUM(G48:G55)</f>
        <v>685100</v>
      </c>
    </row>
    <row r="57" spans="1:11" ht="12" customHeight="1" x14ac:dyDescent="0.25">
      <c r="A57" s="2"/>
      <c r="B57" s="82"/>
      <c r="C57" s="83"/>
      <c r="D57" s="83"/>
      <c r="E57" s="95"/>
      <c r="F57" s="84"/>
      <c r="G57" s="84"/>
    </row>
    <row r="58" spans="1:11" ht="12" customHeight="1" x14ac:dyDescent="0.25">
      <c r="A58" s="4"/>
      <c r="B58" s="74" t="s">
        <v>34</v>
      </c>
      <c r="C58" s="75"/>
      <c r="D58" s="76"/>
      <c r="E58" s="76"/>
      <c r="F58" s="77"/>
      <c r="G58" s="77"/>
    </row>
    <row r="59" spans="1:11" ht="24" customHeight="1" x14ac:dyDescent="0.25">
      <c r="A59" s="4"/>
      <c r="B59" s="85" t="s">
        <v>35</v>
      </c>
      <c r="C59" s="86" t="s">
        <v>29</v>
      </c>
      <c r="D59" s="86" t="s">
        <v>30</v>
      </c>
      <c r="E59" s="85" t="s">
        <v>17</v>
      </c>
      <c r="F59" s="86" t="s">
        <v>18</v>
      </c>
      <c r="G59" s="85" t="s">
        <v>19</v>
      </c>
    </row>
    <row r="60" spans="1:11" ht="12.75" customHeight="1" x14ac:dyDescent="0.25">
      <c r="A60" s="5"/>
      <c r="B60" s="96" t="s">
        <v>64</v>
      </c>
      <c r="C60" s="97" t="s">
        <v>65</v>
      </c>
      <c r="D60" s="98">
        <v>1</v>
      </c>
      <c r="E60" s="142" t="s">
        <v>96</v>
      </c>
      <c r="F60" s="99">
        <v>30000</v>
      </c>
      <c r="G60" s="143">
        <v>30000</v>
      </c>
    </row>
    <row r="61" spans="1:11" ht="13.5" customHeight="1" x14ac:dyDescent="0.25">
      <c r="A61" s="4"/>
      <c r="B61" s="100" t="s">
        <v>36</v>
      </c>
      <c r="C61" s="101"/>
      <c r="D61" s="101"/>
      <c r="E61" s="144"/>
      <c r="F61" s="144"/>
      <c r="G61" s="145">
        <f>SUM(G60)</f>
        <v>30000</v>
      </c>
    </row>
    <row r="62" spans="1:11" ht="12" customHeight="1" x14ac:dyDescent="0.25">
      <c r="A62" s="2"/>
      <c r="B62" s="102"/>
      <c r="C62" s="102"/>
      <c r="D62" s="102"/>
      <c r="E62" s="102"/>
      <c r="F62" s="103"/>
      <c r="G62" s="103"/>
    </row>
    <row r="63" spans="1:11" ht="12" customHeight="1" x14ac:dyDescent="0.25">
      <c r="A63" s="22"/>
      <c r="B63" s="104" t="s">
        <v>37</v>
      </c>
      <c r="C63" s="105"/>
      <c r="D63" s="105"/>
      <c r="E63" s="105"/>
      <c r="F63" s="105"/>
      <c r="G63" s="106">
        <f>G28+G44+G56+G61</f>
        <v>879850</v>
      </c>
      <c r="K63" s="137" t="s">
        <v>89</v>
      </c>
    </row>
    <row r="64" spans="1:11" ht="12" customHeight="1" x14ac:dyDescent="0.25">
      <c r="A64" s="22"/>
      <c r="B64" s="107" t="s">
        <v>38</v>
      </c>
      <c r="C64" s="108"/>
      <c r="D64" s="108"/>
      <c r="E64" s="108"/>
      <c r="F64" s="108"/>
      <c r="G64" s="109">
        <f>G63*0.05</f>
        <v>43992.5</v>
      </c>
    </row>
    <row r="65" spans="1:7" ht="12" customHeight="1" x14ac:dyDescent="0.25">
      <c r="A65" s="22"/>
      <c r="B65" s="110" t="s">
        <v>39</v>
      </c>
      <c r="C65" s="111"/>
      <c r="D65" s="111"/>
      <c r="E65" s="111"/>
      <c r="F65" s="111"/>
      <c r="G65" s="112">
        <f>G64+G63</f>
        <v>923842.5</v>
      </c>
    </row>
    <row r="66" spans="1:7" ht="12" customHeight="1" x14ac:dyDescent="0.25">
      <c r="A66" s="22"/>
      <c r="B66" s="107" t="s">
        <v>40</v>
      </c>
      <c r="C66" s="108"/>
      <c r="D66" s="108"/>
      <c r="E66" s="108"/>
      <c r="F66" s="108"/>
      <c r="G66" s="109">
        <f>G12</f>
        <v>1225000</v>
      </c>
    </row>
    <row r="67" spans="1:7" ht="12" customHeight="1" x14ac:dyDescent="0.25">
      <c r="A67" s="22"/>
      <c r="B67" s="113" t="s">
        <v>41</v>
      </c>
      <c r="C67" s="114"/>
      <c r="D67" s="114"/>
      <c r="E67" s="114"/>
      <c r="F67" s="114"/>
      <c r="G67" s="136">
        <f>G66-G65</f>
        <v>301157.5</v>
      </c>
    </row>
    <row r="68" spans="1:7" ht="12" customHeight="1" x14ac:dyDescent="0.25">
      <c r="A68" s="22"/>
      <c r="B68" s="23" t="s">
        <v>42</v>
      </c>
      <c r="C68" s="24"/>
      <c r="D68" s="24"/>
      <c r="E68" s="24"/>
      <c r="F68" s="24"/>
      <c r="G68" s="19"/>
    </row>
    <row r="69" spans="1:7" ht="12.75" customHeight="1" thickBot="1" x14ac:dyDescent="0.3">
      <c r="A69" s="22"/>
      <c r="B69" s="25"/>
      <c r="C69" s="24"/>
      <c r="D69" s="24"/>
      <c r="E69" s="24"/>
      <c r="F69" s="24"/>
      <c r="G69" s="19"/>
    </row>
    <row r="70" spans="1:7" ht="12" customHeight="1" x14ac:dyDescent="0.25">
      <c r="A70" s="22"/>
      <c r="B70" s="37" t="s">
        <v>43</v>
      </c>
      <c r="C70" s="38"/>
      <c r="D70" s="38"/>
      <c r="E70" s="38"/>
      <c r="F70" s="39"/>
      <c r="G70" s="19"/>
    </row>
    <row r="71" spans="1:7" ht="12" customHeight="1" x14ac:dyDescent="0.25">
      <c r="A71" s="22"/>
      <c r="B71" s="40" t="s">
        <v>44</v>
      </c>
      <c r="C71" s="21"/>
      <c r="D71" s="21"/>
      <c r="E71" s="21"/>
      <c r="F71" s="41"/>
      <c r="G71" s="19"/>
    </row>
    <row r="72" spans="1:7" ht="12" customHeight="1" x14ac:dyDescent="0.25">
      <c r="A72" s="22"/>
      <c r="B72" s="40" t="s">
        <v>45</v>
      </c>
      <c r="C72" s="21"/>
      <c r="D72" s="21"/>
      <c r="E72" s="21"/>
      <c r="F72" s="41"/>
      <c r="G72" s="19"/>
    </row>
    <row r="73" spans="1:7" ht="12" customHeight="1" x14ac:dyDescent="0.25">
      <c r="A73" s="22"/>
      <c r="B73" s="40" t="s">
        <v>46</v>
      </c>
      <c r="C73" s="21"/>
      <c r="D73" s="21"/>
      <c r="E73" s="21"/>
      <c r="F73" s="41"/>
      <c r="G73" s="19"/>
    </row>
    <row r="74" spans="1:7" ht="12" customHeight="1" x14ac:dyDescent="0.25">
      <c r="A74" s="22"/>
      <c r="B74" s="40" t="s">
        <v>47</v>
      </c>
      <c r="C74" s="21"/>
      <c r="D74" s="21"/>
      <c r="E74" s="21"/>
      <c r="F74" s="41"/>
      <c r="G74" s="19"/>
    </row>
    <row r="75" spans="1:7" ht="12" customHeight="1" x14ac:dyDescent="0.25">
      <c r="A75" s="22"/>
      <c r="B75" s="40" t="s">
        <v>48</v>
      </c>
      <c r="C75" s="21"/>
      <c r="D75" s="21"/>
      <c r="E75" s="21"/>
      <c r="F75" s="41"/>
      <c r="G75" s="19"/>
    </row>
    <row r="76" spans="1:7" ht="12.75" customHeight="1" thickBot="1" x14ac:dyDescent="0.3">
      <c r="A76" s="22"/>
      <c r="B76" s="42" t="s">
        <v>49</v>
      </c>
      <c r="C76" s="43"/>
      <c r="D76" s="43"/>
      <c r="E76" s="43"/>
      <c r="F76" s="44"/>
      <c r="G76" s="19"/>
    </row>
    <row r="77" spans="1:7" ht="12.75" customHeight="1" x14ac:dyDescent="0.25">
      <c r="A77" s="22"/>
      <c r="B77" s="35"/>
      <c r="C77" s="21"/>
      <c r="D77" s="21"/>
      <c r="E77" s="21"/>
      <c r="F77" s="21"/>
      <c r="G77" s="19"/>
    </row>
    <row r="78" spans="1:7" ht="15" customHeight="1" thickBot="1" x14ac:dyDescent="0.3">
      <c r="A78" s="22"/>
      <c r="B78" s="146" t="s">
        <v>50</v>
      </c>
      <c r="C78" s="147"/>
      <c r="D78" s="34"/>
      <c r="E78" s="12"/>
      <c r="F78" s="12"/>
      <c r="G78" s="19"/>
    </row>
    <row r="79" spans="1:7" ht="12" customHeight="1" x14ac:dyDescent="0.25">
      <c r="A79" s="22"/>
      <c r="B79" s="27" t="s">
        <v>35</v>
      </c>
      <c r="C79" s="13" t="s">
        <v>93</v>
      </c>
      <c r="D79" s="28" t="s">
        <v>51</v>
      </c>
      <c r="E79" s="12"/>
      <c r="F79" s="12"/>
      <c r="G79" s="19"/>
    </row>
    <row r="80" spans="1:7" ht="12" customHeight="1" x14ac:dyDescent="0.25">
      <c r="A80" s="22"/>
      <c r="B80" s="29" t="s">
        <v>52</v>
      </c>
      <c r="C80" s="14">
        <f>G28</f>
        <v>24750</v>
      </c>
      <c r="D80" s="30">
        <f>(C80/C86)</f>
        <v>2.6790280810852499E-2</v>
      </c>
      <c r="E80" s="12"/>
      <c r="F80" s="12"/>
      <c r="G80" s="19"/>
    </row>
    <row r="81" spans="1:7" ht="12" customHeight="1" x14ac:dyDescent="0.25">
      <c r="A81" s="22"/>
      <c r="B81" s="29" t="s">
        <v>53</v>
      </c>
      <c r="C81" s="15">
        <f>G33</f>
        <v>0</v>
      </c>
      <c r="D81" s="30">
        <v>0</v>
      </c>
      <c r="E81" s="12"/>
      <c r="F81" s="12"/>
      <c r="G81" s="19"/>
    </row>
    <row r="82" spans="1:7" ht="12" customHeight="1" x14ac:dyDescent="0.25">
      <c r="A82" s="22"/>
      <c r="B82" s="29" t="s">
        <v>54</v>
      </c>
      <c r="C82" s="14">
        <f>G44</f>
        <v>140000</v>
      </c>
      <c r="D82" s="30">
        <f>(C82/C86)</f>
        <v>0.15154098236441818</v>
      </c>
      <c r="E82" s="12"/>
      <c r="F82" s="12"/>
      <c r="G82" s="19"/>
    </row>
    <row r="83" spans="1:7" ht="12" customHeight="1" x14ac:dyDescent="0.25">
      <c r="A83" s="22"/>
      <c r="B83" s="29" t="s">
        <v>28</v>
      </c>
      <c r="C83" s="14">
        <f>G56</f>
        <v>685100</v>
      </c>
      <c r="D83" s="30">
        <f>(C83/C86)</f>
        <v>0.74157662155616355</v>
      </c>
      <c r="E83" s="12"/>
      <c r="F83" s="12"/>
      <c r="G83" s="19"/>
    </row>
    <row r="84" spans="1:7" ht="12" customHeight="1" x14ac:dyDescent="0.25">
      <c r="A84" s="22"/>
      <c r="B84" s="29" t="s">
        <v>55</v>
      </c>
      <c r="C84" s="16">
        <f>G61</f>
        <v>30000</v>
      </c>
      <c r="D84" s="30">
        <f>(C84/C86)</f>
        <v>3.2473067649518184E-2</v>
      </c>
      <c r="E84" s="18"/>
      <c r="F84" s="18"/>
      <c r="G84" s="19"/>
    </row>
    <row r="85" spans="1:7" ht="12" customHeight="1" x14ac:dyDescent="0.25">
      <c r="A85" s="22"/>
      <c r="B85" s="29" t="s">
        <v>56</v>
      </c>
      <c r="C85" s="16">
        <f>G64</f>
        <v>43992.5</v>
      </c>
      <c r="D85" s="30">
        <f>(C85/C86)</f>
        <v>4.7619047619047616E-2</v>
      </c>
      <c r="E85" s="18"/>
      <c r="F85" s="18"/>
      <c r="G85" s="19"/>
    </row>
    <row r="86" spans="1:7" ht="12.75" customHeight="1" thickBot="1" x14ac:dyDescent="0.3">
      <c r="A86" s="22"/>
      <c r="B86" s="31" t="s">
        <v>57</v>
      </c>
      <c r="C86" s="32">
        <f>SUM(C80:C85)</f>
        <v>923842.5</v>
      </c>
      <c r="D86" s="33">
        <f>SUM(D80:D85)</f>
        <v>1</v>
      </c>
      <c r="E86" s="18"/>
      <c r="F86" s="18"/>
      <c r="G86" s="19"/>
    </row>
    <row r="87" spans="1:7" ht="12" customHeight="1" x14ac:dyDescent="0.25">
      <c r="A87" s="22"/>
      <c r="B87" s="25"/>
      <c r="C87" s="24"/>
      <c r="D87" s="24"/>
      <c r="E87" s="24"/>
      <c r="F87" s="24"/>
      <c r="G87" s="19"/>
    </row>
    <row r="88" spans="1:7" ht="12.75" customHeight="1" x14ac:dyDescent="0.25">
      <c r="A88" s="22"/>
      <c r="B88" s="26"/>
      <c r="C88" s="24"/>
      <c r="D88" s="24"/>
      <c r="E88" s="24"/>
      <c r="F88" s="24"/>
      <c r="G88" s="19"/>
    </row>
    <row r="89" spans="1:7" ht="12" customHeight="1" thickBot="1" x14ac:dyDescent="0.3">
      <c r="A89" s="11"/>
      <c r="B89" s="46"/>
      <c r="C89" s="47" t="s">
        <v>58</v>
      </c>
      <c r="D89" s="48"/>
      <c r="E89" s="49"/>
      <c r="F89" s="17"/>
      <c r="G89" s="19"/>
    </row>
    <row r="90" spans="1:7" ht="12" customHeight="1" x14ac:dyDescent="0.25">
      <c r="A90" s="22"/>
      <c r="B90" s="50" t="s">
        <v>94</v>
      </c>
      <c r="C90" s="51">
        <v>300</v>
      </c>
      <c r="D90" s="51">
        <v>350</v>
      </c>
      <c r="E90" s="52">
        <v>400</v>
      </c>
      <c r="F90" s="45"/>
      <c r="G90" s="20"/>
    </row>
    <row r="91" spans="1:7" ht="12.75" customHeight="1" thickBot="1" x14ac:dyDescent="0.3">
      <c r="A91" s="22"/>
      <c r="B91" s="31" t="s">
        <v>86</v>
      </c>
      <c r="C91" s="32">
        <f>G65/C90</f>
        <v>3079.4749999999999</v>
      </c>
      <c r="D91" s="32">
        <f>G65/D90</f>
        <v>2639.55</v>
      </c>
      <c r="E91" s="53">
        <f>G65/E90</f>
        <v>2309.6062499999998</v>
      </c>
      <c r="F91" s="45"/>
      <c r="G91" s="20"/>
    </row>
    <row r="92" spans="1:7" ht="15.6" customHeight="1" x14ac:dyDescent="0.25">
      <c r="A92" s="22"/>
      <c r="B92" s="36" t="s">
        <v>59</v>
      </c>
      <c r="C92" s="21"/>
      <c r="D92" s="21"/>
      <c r="E92" s="21"/>
      <c r="F92" s="21"/>
      <c r="G92" s="21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- Ballica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2022-07-04T21:18:06Z</dcterms:modified>
</cp:coreProperties>
</file>