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3"/>
  <workbookPr/>
  <mc:AlternateContent xmlns:mc="http://schemas.openxmlformats.org/markup-compatibility/2006">
    <mc:Choice Requires="x15">
      <x15ac:absPath xmlns:x15ac="http://schemas.microsoft.com/office/spreadsheetml/2010/11/ac" url="C:\Users\Julio Cofre\Documents\B-INDAP ÑUBLE\FICHAS CULTIVOS\Ficha El Carmen\"/>
    </mc:Choice>
  </mc:AlternateContent>
  <xr:revisionPtr revIDLastSave="0" documentId="11_6CB8EE673C0FD239728518D8CF8FBF83BFDBDEB2" xr6:coauthVersionLast="47" xr6:coauthVersionMax="47" xr10:uidLastSave="{00000000-0000-0000-0000-000000000000}"/>
  <bookViews>
    <workbookView xWindow="0" yWindow="0" windowWidth="13650" windowHeight="11925" xr2:uid="{00000000-000D-0000-FFFF-FFFF00000000}"/>
  </bookViews>
  <sheets>
    <sheet name="Maíz grano" sheetId="1" r:id="rId1"/>
  </sheets>
  <calcPr calcId="162913"/>
</workbook>
</file>

<file path=xl/calcChain.xml><?xml version="1.0" encoding="utf-8"?>
<calcChain xmlns="http://schemas.openxmlformats.org/spreadsheetml/2006/main">
  <c r="G37" i="1" l="1"/>
  <c r="G36" i="1"/>
  <c r="G50" i="1"/>
  <c r="G25" i="1"/>
  <c r="F24" i="1"/>
  <c r="F23" i="1"/>
  <c r="F22" i="1"/>
  <c r="C78" i="1" l="1"/>
  <c r="G30" i="1" l="1"/>
  <c r="C75" i="1" l="1"/>
  <c r="G48" i="1"/>
  <c r="G47" i="1"/>
  <c r="G44" i="1"/>
  <c r="G35" i="1"/>
  <c r="G34" i="1"/>
  <c r="G24" i="1"/>
  <c r="G22" i="1"/>
  <c r="G21" i="1"/>
  <c r="G12" i="1"/>
  <c r="G60" i="1" s="1"/>
  <c r="D78" i="1" l="1"/>
  <c r="C74" i="1"/>
  <c r="D74" i="1" s="1"/>
  <c r="C76" i="1"/>
  <c r="D76" i="1" s="1"/>
  <c r="C77" i="1" l="1"/>
  <c r="D77" i="1" s="1"/>
  <c r="G57" i="1"/>
  <c r="G58" i="1" s="1"/>
  <c r="G59" i="1" l="1"/>
  <c r="D85" i="1" s="1"/>
  <c r="C79" i="1"/>
  <c r="D79" i="1" s="1"/>
  <c r="D80" i="1" s="1"/>
  <c r="E85" i="1" l="1"/>
  <c r="C85" i="1"/>
  <c r="G61" i="1"/>
</calcChain>
</file>

<file path=xl/sharedStrings.xml><?xml version="1.0" encoding="utf-8"?>
<sst xmlns="http://schemas.openxmlformats.org/spreadsheetml/2006/main" count="137" uniqueCount="97">
  <si>
    <t>RUBRO O CULTIVO</t>
  </si>
  <si>
    <t>BALLICA</t>
  </si>
  <si>
    <t>RENDIMIENTO (KG/HA)</t>
  </si>
  <si>
    <t>VARIEDAD</t>
  </si>
  <si>
    <t>NUI</t>
  </si>
  <si>
    <t>FECHA ESTIMADA  PRECIO VENTA</t>
  </si>
  <si>
    <t>ANUAL</t>
  </si>
  <si>
    <t>NIVEL TECNOLÓGICO</t>
  </si>
  <si>
    <t>Medio</t>
  </si>
  <si>
    <t>PRECIO ESPERADO ($/KG)</t>
  </si>
  <si>
    <t>REGIÓN</t>
  </si>
  <si>
    <t>ÑUBLE</t>
  </si>
  <si>
    <t>INGRESO ESPERADO, con IVA ($)</t>
  </si>
  <si>
    <t>AGENCIA DE ÁREA</t>
  </si>
  <si>
    <t>EL CARMEN</t>
  </si>
  <si>
    <t>DESTINO PRODUCCION</t>
  </si>
  <si>
    <t>CONSUMO PREDIO</t>
  </si>
  <si>
    <t>COMUNA/LOCALIDAD</t>
  </si>
  <si>
    <t>EL CARMEN-SAN IGNACIO</t>
  </si>
  <si>
    <t>FECHA DE COSECHA</t>
  </si>
  <si>
    <t>FECHA PRECIO INSUMOS</t>
  </si>
  <si>
    <t>CONTINGENCIA</t>
  </si>
  <si>
    <t>SEQUIA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</si>
  <si>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</si>
  <si>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</si>
  <si>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</si>
  <si>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</si>
  <si>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</si>
  <si>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</si>
  <si>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</si>
  <si>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</si>
  <si>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aplicación herbicida barbecho</t>
  </si>
  <si>
    <t>JH</t>
  </si>
  <si>
    <t>marzo</t>
  </si>
  <si>
    <t>aplicación fertilizante</t>
  </si>
  <si>
    <t>aplicación herbicida pre-emergencia</t>
  </si>
  <si>
    <t>marzo-abril</t>
  </si>
  <si>
    <t>siembra manual</t>
  </si>
  <si>
    <t>Subtotal Jornadas Hombre</t>
  </si>
  <si>
    <t>JORNADAS ANIMAL</t>
  </si>
  <si>
    <t>rastraje rama</t>
  </si>
  <si>
    <t>JA</t>
  </si>
  <si>
    <t>abril</t>
  </si>
  <si>
    <t>Subtotal Jornadas Animal</t>
  </si>
  <si>
    <t>MAQUINARIA</t>
  </si>
  <si>
    <t>aradura</t>
  </si>
  <si>
    <t>JM</t>
  </si>
  <si>
    <t>rastraje (2)</t>
  </si>
  <si>
    <t>Vibrocultivador</t>
  </si>
  <si>
    <t>Subtotal Costo Maquinaria</t>
  </si>
  <si>
    <t>INSUMOS</t>
  </si>
  <si>
    <t>Insumos</t>
  </si>
  <si>
    <t>Unidad (Kg/l/u)</t>
  </si>
  <si>
    <t>Cantidad (Kg/l/u)</t>
  </si>
  <si>
    <t>SEMILLA</t>
  </si>
  <si>
    <t xml:space="preserve">Semilla </t>
  </si>
  <si>
    <t>kg</t>
  </si>
  <si>
    <t>FERTILIZANTES</t>
  </si>
  <si>
    <t>SFT</t>
  </si>
  <si>
    <t>Kg</t>
  </si>
  <si>
    <t>urea</t>
  </si>
  <si>
    <t>HERBICIDAS</t>
  </si>
  <si>
    <t>rango FULL SL</t>
  </si>
  <si>
    <t>Lt.</t>
  </si>
  <si>
    <t>mcpa 750 SL</t>
  </si>
  <si>
    <t>INSECTICIDAS</t>
  </si>
  <si>
    <t>Subtotal Insumos</t>
  </si>
  <si>
    <t>OTROS</t>
  </si>
  <si>
    <t>Item</t>
  </si>
  <si>
    <t>ARRIENDO DE TIERRAS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</si>
  <si>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</si>
  <si>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</si>
  <si>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</si>
  <si>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</si>
  <si>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</si>
  <si>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</si>
  <si>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</si>
  <si>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</si>
  <si>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</si>
  <si>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</si>
  <si>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</si>
  <si>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</si>
  <si>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</si>
  <si>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</si>
  <si>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</si>
  <si>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</si>
  <si>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</si>
  <si>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</si>
  <si>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</si>
  <si>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</si>
  <si>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</si>
  <si>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</si>
  <si>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</si>
  <si>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($/kg)</t>
  </si>
  <si>
    <t>Rendimiento kg/ha</t>
  </si>
  <si>
    <t>Costo unitario ($/kg)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</si>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</sst>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0&quot; &quot;;&quot;-&quot;* #,##0.00&quot; &quot;;&quot; &quot;* &quot;-&quot;??&quot; &quot;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</numFmts>
  <fonts count="20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8"/>
      <color indexed="15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47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1" fillId="3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right"/>
    </xf>
    <xf numFmtId="0" fontId="2" fillId="2" borderId="7" xfId="0" applyFont="1" applyFill="1" applyBorder="1"/>
    <xf numFmtId="3" fontId="2" fillId="2" borderId="6" xfId="0" applyNumberFormat="1" applyFont="1" applyFill="1" applyBorder="1"/>
    <xf numFmtId="49" fontId="4" fillId="2" borderId="5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/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/>
    <xf numFmtId="49" fontId="4" fillId="2" borderId="6" xfId="0" applyNumberFormat="1" applyFont="1" applyFill="1" applyBorder="1" applyAlignment="1">
      <alignment horizontal="right" wrapText="1"/>
    </xf>
    <xf numFmtId="49" fontId="4" fillId="2" borderId="6" xfId="0" applyNumberFormat="1" applyFont="1" applyFill="1" applyBorder="1"/>
    <xf numFmtId="0" fontId="4" fillId="2" borderId="6" xfId="0" applyFont="1" applyFill="1" applyBorder="1"/>
    <xf numFmtId="3" fontId="4" fillId="2" borderId="6" xfId="0" applyNumberFormat="1" applyFont="1" applyFill="1" applyBorder="1" applyAlignment="1">
      <alignment horizontal="right" wrapText="1"/>
    </xf>
    <xf numFmtId="14" fontId="4" fillId="2" borderId="6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wrapText="1"/>
    </xf>
    <xf numFmtId="0" fontId="4" fillId="2" borderId="6" xfId="0" applyNumberFormat="1" applyFont="1" applyFill="1" applyBorder="1" applyAlignment="1">
      <alignment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2" fillId="2" borderId="17" xfId="0" applyFont="1" applyFill="1" applyBorder="1"/>
    <xf numFmtId="0" fontId="2" fillId="2" borderId="18" xfId="0" applyFont="1" applyFill="1" applyBorder="1"/>
    <xf numFmtId="3" fontId="2" fillId="2" borderId="18" xfId="0" applyNumberFormat="1" applyFont="1" applyFill="1" applyBorder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center"/>
    </xf>
    <xf numFmtId="0" fontId="4" fillId="2" borderId="6" xfId="0" applyNumberFormat="1" applyFont="1" applyFill="1" applyBorder="1"/>
    <xf numFmtId="3" fontId="4" fillId="2" borderId="6" xfId="0" applyNumberFormat="1" applyFont="1" applyFill="1" applyBorder="1"/>
    <xf numFmtId="49" fontId="8" fillId="2" borderId="6" xfId="0" applyNumberFormat="1" applyFont="1" applyFill="1" applyBorder="1"/>
    <xf numFmtId="0" fontId="4" fillId="2" borderId="6" xfId="0" applyFont="1" applyFill="1" applyBorder="1" applyAlignment="1">
      <alignment horizontal="center"/>
    </xf>
    <xf numFmtId="49" fontId="9" fillId="3" borderId="15" xfId="0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3" fontId="9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165" fontId="4" fillId="2" borderId="6" xfId="0" applyNumberFormat="1" applyFont="1" applyFill="1" applyBorder="1"/>
    <xf numFmtId="49" fontId="10" fillId="5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horizontal="center" wrapText="1"/>
    </xf>
    <xf numFmtId="49" fontId="9" fillId="3" borderId="19" xfId="0" applyNumberFormat="1" applyFont="1" applyFill="1" applyBorder="1" applyAlignment="1">
      <alignment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vertical="center"/>
    </xf>
    <xf numFmtId="3" fontId="9" fillId="3" borderId="19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20" xfId="0" applyFill="1" applyBorder="1"/>
    <xf numFmtId="0" fontId="16" fillId="7" borderId="22" xfId="0" applyFont="1" applyFill="1" applyBorder="1"/>
    <xf numFmtId="49" fontId="14" fillId="8" borderId="23" xfId="0" applyNumberFormat="1" applyFont="1" applyFill="1" applyBorder="1" applyAlignment="1">
      <alignment vertical="center"/>
    </xf>
    <xf numFmtId="3" fontId="14" fillId="2" borderId="6" xfId="0" applyNumberFormat="1" applyFont="1" applyFill="1" applyBorder="1" applyAlignment="1">
      <alignment vertical="center"/>
    </xf>
    <xf numFmtId="0" fontId="14" fillId="2" borderId="6" xfId="0" applyNumberFormat="1" applyFont="1" applyFill="1" applyBorder="1" applyAlignment="1">
      <alignment vertical="center"/>
    </xf>
    <xf numFmtId="167" fontId="14" fillId="2" borderId="6" xfId="0" applyNumberFormat="1" applyFont="1" applyFill="1" applyBorder="1" applyAlignment="1">
      <alignment vertical="center"/>
    </xf>
    <xf numFmtId="0" fontId="11" fillId="7" borderId="21" xfId="0" applyFont="1" applyFill="1" applyBorder="1" applyAlignment="1">
      <alignment vertical="center"/>
    </xf>
    <xf numFmtId="0" fontId="11" fillId="7" borderId="22" xfId="0" applyFont="1" applyFill="1" applyBorder="1" applyAlignment="1">
      <alignment vertical="center"/>
    </xf>
    <xf numFmtId="166" fontId="1" fillId="2" borderId="22" xfId="0" applyNumberFormat="1" applyFont="1" applyFill="1" applyBorder="1" applyAlignment="1">
      <alignment vertical="center"/>
    </xf>
    <xf numFmtId="166" fontId="18" fillId="2" borderId="22" xfId="0" applyNumberFormat="1" applyFont="1" applyFill="1" applyBorder="1" applyAlignment="1">
      <alignment vertical="center"/>
    </xf>
    <xf numFmtId="0" fontId="16" fillId="2" borderId="22" xfId="0" applyFont="1" applyFill="1" applyBorder="1"/>
    <xf numFmtId="0" fontId="0" fillId="2" borderId="24" xfId="0" applyFill="1" applyBorder="1"/>
    <xf numFmtId="49" fontId="0" fillId="2" borderId="22" xfId="0" applyNumberFormat="1" applyFill="1" applyBorder="1" applyAlignment="1">
      <alignment vertical="center"/>
    </xf>
    <xf numFmtId="0" fontId="11" fillId="2" borderId="22" xfId="0" applyFont="1" applyFill="1" applyBorder="1" applyAlignment="1">
      <alignment vertical="center"/>
    </xf>
    <xf numFmtId="0" fontId="2" fillId="2" borderId="25" xfId="0" applyFont="1" applyFill="1" applyBorder="1"/>
    <xf numFmtId="3" fontId="2" fillId="2" borderId="25" xfId="0" applyNumberFormat="1" applyFont="1" applyFill="1" applyBorder="1"/>
    <xf numFmtId="49" fontId="1" fillId="5" borderId="26" xfId="0" applyNumberFormat="1" applyFont="1" applyFill="1" applyBorder="1" applyAlignment="1">
      <alignment vertical="center"/>
    </xf>
    <xf numFmtId="0" fontId="1" fillId="5" borderId="27" xfId="0" applyFont="1" applyFill="1" applyBorder="1" applyAlignment="1">
      <alignment vertical="center"/>
    </xf>
    <xf numFmtId="166" fontId="1" fillId="5" borderId="28" xfId="0" applyNumberFormat="1" applyFont="1" applyFill="1" applyBorder="1" applyAlignment="1">
      <alignment vertical="center"/>
    </xf>
    <xf numFmtId="49" fontId="1" fillId="3" borderId="29" xfId="0" applyNumberFormat="1" applyFont="1" applyFill="1" applyBorder="1" applyAlignment="1">
      <alignment vertical="center"/>
    </xf>
    <xf numFmtId="166" fontId="1" fillId="3" borderId="30" xfId="0" applyNumberFormat="1" applyFont="1" applyFill="1" applyBorder="1" applyAlignment="1">
      <alignment vertical="center"/>
    </xf>
    <xf numFmtId="49" fontId="1" fillId="5" borderId="29" xfId="0" applyNumberFormat="1" applyFont="1" applyFill="1" applyBorder="1" applyAlignment="1">
      <alignment vertical="center"/>
    </xf>
    <xf numFmtId="166" fontId="1" fillId="5" borderId="30" xfId="0" applyNumberFormat="1" applyFont="1" applyFill="1" applyBorder="1" applyAlignment="1">
      <alignment vertical="center"/>
    </xf>
    <xf numFmtId="49" fontId="1" fillId="5" borderId="31" xfId="0" applyNumberFormat="1" applyFont="1" applyFill="1" applyBorder="1" applyAlignment="1">
      <alignment vertical="center"/>
    </xf>
    <xf numFmtId="0" fontId="11" fillId="5" borderId="32" xfId="0" applyFont="1" applyFill="1" applyBorder="1" applyAlignment="1">
      <alignment vertical="center"/>
    </xf>
    <xf numFmtId="166" fontId="1" fillId="6" borderId="33" xfId="0" applyNumberFormat="1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17" fillId="2" borderId="22" xfId="0" applyFont="1" applyFill="1" applyBorder="1" applyAlignment="1">
      <alignment vertical="center"/>
    </xf>
    <xf numFmtId="49" fontId="14" fillId="8" borderId="34" xfId="0" applyNumberFormat="1" applyFont="1" applyFill="1" applyBorder="1" applyAlignment="1">
      <alignment vertical="center"/>
    </xf>
    <xf numFmtId="49" fontId="16" fillId="8" borderId="35" xfId="0" applyNumberFormat="1" applyFont="1" applyFill="1" applyBorder="1"/>
    <xf numFmtId="49" fontId="14" fillId="2" borderId="36" xfId="0" applyNumberFormat="1" applyFont="1" applyFill="1" applyBorder="1" applyAlignment="1">
      <alignment vertical="center"/>
    </xf>
    <xf numFmtId="9" fontId="16" fillId="2" borderId="37" xfId="0" applyNumberFormat="1" applyFont="1" applyFill="1" applyBorder="1"/>
    <xf numFmtId="49" fontId="14" fillId="8" borderId="38" xfId="0" applyNumberFormat="1" applyFont="1" applyFill="1" applyBorder="1" applyAlignment="1">
      <alignment vertical="center"/>
    </xf>
    <xf numFmtId="167" fontId="14" fillId="8" borderId="39" xfId="0" applyNumberFormat="1" applyFont="1" applyFill="1" applyBorder="1" applyAlignment="1">
      <alignment vertical="center"/>
    </xf>
    <xf numFmtId="9" fontId="14" fillId="8" borderId="40" xfId="0" applyNumberFormat="1" applyFont="1" applyFill="1" applyBorder="1" applyAlignment="1">
      <alignment vertical="center"/>
    </xf>
    <xf numFmtId="0" fontId="16" fillId="9" borderId="43" xfId="0" applyFont="1" applyFill="1" applyBorder="1"/>
    <xf numFmtId="0" fontId="16" fillId="2" borderId="22" xfId="0" applyFont="1" applyFill="1" applyBorder="1" applyAlignment="1">
      <alignment vertical="center"/>
    </xf>
    <xf numFmtId="49" fontId="16" fillId="2" borderId="22" xfId="0" applyNumberFormat="1" applyFont="1" applyFill="1" applyBorder="1" applyAlignment="1">
      <alignment vertical="center"/>
    </xf>
    <xf numFmtId="49" fontId="14" fillId="2" borderId="44" xfId="0" applyNumberFormat="1" applyFont="1" applyFill="1" applyBorder="1" applyAlignment="1">
      <alignment vertical="center"/>
    </xf>
    <xf numFmtId="0" fontId="16" fillId="2" borderId="45" xfId="0" applyFont="1" applyFill="1" applyBorder="1"/>
    <xf numFmtId="0" fontId="16" fillId="2" borderId="46" xfId="0" applyFont="1" applyFill="1" applyBorder="1"/>
    <xf numFmtId="49" fontId="16" fillId="2" borderId="47" xfId="0" applyNumberFormat="1" applyFont="1" applyFill="1" applyBorder="1" applyAlignment="1">
      <alignment vertical="center"/>
    </xf>
    <xf numFmtId="0" fontId="16" fillId="2" borderId="48" xfId="0" applyFont="1" applyFill="1" applyBorder="1"/>
    <xf numFmtId="49" fontId="16" fillId="2" borderId="49" xfId="0" applyNumberFormat="1" applyFont="1" applyFill="1" applyBorder="1" applyAlignment="1">
      <alignment vertical="center"/>
    </xf>
    <xf numFmtId="0" fontId="16" fillId="2" borderId="50" xfId="0" applyFont="1" applyFill="1" applyBorder="1"/>
    <xf numFmtId="0" fontId="16" fillId="2" borderId="51" xfId="0" applyFont="1" applyFill="1" applyBorder="1"/>
    <xf numFmtId="0" fontId="14" fillId="7" borderId="22" xfId="0" applyFont="1" applyFill="1" applyBorder="1" applyAlignment="1">
      <alignment vertical="center"/>
    </xf>
    <xf numFmtId="0" fontId="11" fillId="9" borderId="21" xfId="0" applyFont="1" applyFill="1" applyBorder="1" applyAlignment="1">
      <alignment vertical="center"/>
    </xf>
    <xf numFmtId="49" fontId="19" fillId="9" borderId="22" xfId="0" applyNumberFormat="1" applyFont="1" applyFill="1" applyBorder="1" applyAlignment="1">
      <alignment vertical="center"/>
    </xf>
    <xf numFmtId="0" fontId="11" fillId="9" borderId="22" xfId="0" applyFont="1" applyFill="1" applyBorder="1" applyAlignment="1">
      <alignment vertical="center"/>
    </xf>
    <xf numFmtId="0" fontId="11" fillId="9" borderId="52" xfId="0" applyFont="1" applyFill="1" applyBorder="1" applyAlignment="1">
      <alignment vertical="center"/>
    </xf>
    <xf numFmtId="49" fontId="14" fillId="8" borderId="53" xfId="0" applyNumberFormat="1" applyFont="1" applyFill="1" applyBorder="1" applyAlignment="1">
      <alignment vertical="center"/>
    </xf>
    <xf numFmtId="0" fontId="14" fillId="8" borderId="54" xfId="0" applyNumberFormat="1" applyFont="1" applyFill="1" applyBorder="1" applyAlignment="1">
      <alignment vertical="center"/>
    </xf>
    <xf numFmtId="0" fontId="14" fillId="8" borderId="55" xfId="0" applyNumberFormat="1" applyFont="1" applyFill="1" applyBorder="1" applyAlignment="1">
      <alignment vertical="center"/>
    </xf>
    <xf numFmtId="167" fontId="14" fillId="8" borderId="40" xfId="0" applyNumberFormat="1" applyFont="1" applyFill="1" applyBorder="1" applyAlignment="1">
      <alignment vertical="center"/>
    </xf>
    <xf numFmtId="0" fontId="0" fillId="0" borderId="22" xfId="0" applyNumberFormat="1" applyBorder="1"/>
    <xf numFmtId="49" fontId="19" fillId="9" borderId="41" xfId="0" applyNumberFormat="1" applyFont="1" applyFill="1" applyBorder="1" applyAlignment="1">
      <alignment vertical="center"/>
    </xf>
    <xf numFmtId="0" fontId="14" fillId="9" borderId="42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153277</xdr:rowOff>
    </xdr:from>
    <xdr:to>
      <xdr:col>7</xdr:col>
      <xdr:colOff>19050</xdr:colOff>
      <xdr:row>6</xdr:row>
      <xdr:rowOff>185361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603" y="153277"/>
          <a:ext cx="5580775" cy="1148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86"/>
  <sheetViews>
    <sheetView showGridLines="0" tabSelected="1" zoomScale="140" zoomScaleNormal="140" workbookViewId="0">
      <selection activeCell="G12" sqref="G12"/>
    </sheetView>
  </sheetViews>
  <sheetFormatPr defaultColWidth="10.85546875" defaultRowHeight="11.25" customHeight="1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2"/>
      <c r="C2" s="2"/>
      <c r="D2" s="2"/>
      <c r="E2" s="2"/>
      <c r="F2" s="2"/>
      <c r="G2" s="2"/>
    </row>
    <row r="3" spans="1:7" ht="15" customHeight="1">
      <c r="A3" s="2"/>
      <c r="B3" s="2"/>
      <c r="C3" s="2"/>
      <c r="D3" s="2"/>
      <c r="E3" s="2"/>
      <c r="F3" s="2"/>
      <c r="G3" s="2"/>
    </row>
    <row r="4" spans="1:7" ht="15" customHeight="1">
      <c r="A4" s="2"/>
      <c r="B4" s="2"/>
      <c r="C4" s="2"/>
      <c r="D4" s="2"/>
      <c r="E4" s="2"/>
      <c r="F4" s="2"/>
      <c r="G4" s="2"/>
    </row>
    <row r="5" spans="1:7" ht="15" customHeight="1">
      <c r="A5" s="2"/>
      <c r="B5" s="2"/>
      <c r="C5" s="2"/>
      <c r="D5" s="2"/>
      <c r="E5" s="2"/>
      <c r="F5" s="2"/>
      <c r="G5" s="2"/>
    </row>
    <row r="6" spans="1:7" ht="15" customHeight="1">
      <c r="A6" s="2"/>
      <c r="B6" s="2"/>
      <c r="C6" s="2"/>
      <c r="D6" s="2"/>
      <c r="E6" s="2"/>
      <c r="F6" s="2"/>
      <c r="G6" s="2"/>
    </row>
    <row r="7" spans="1:7" ht="15" customHeight="1">
      <c r="A7" s="2"/>
      <c r="B7" s="2"/>
      <c r="C7" s="2"/>
      <c r="D7" s="2"/>
      <c r="E7" s="2"/>
      <c r="F7" s="2"/>
      <c r="G7" s="2"/>
    </row>
    <row r="8" spans="1:7" ht="15" customHeight="1">
      <c r="A8" s="2"/>
      <c r="B8" s="3"/>
      <c r="C8" s="4"/>
      <c r="D8" s="2"/>
      <c r="E8" s="4"/>
      <c r="F8" s="4"/>
      <c r="G8" s="4"/>
    </row>
    <row r="9" spans="1:7" ht="12" customHeight="1">
      <c r="A9" s="5"/>
      <c r="B9" s="6" t="s">
        <v>0</v>
      </c>
      <c r="C9" s="7" t="s">
        <v>1</v>
      </c>
      <c r="D9" s="8"/>
      <c r="E9" s="141" t="s">
        <v>2</v>
      </c>
      <c r="F9" s="142"/>
      <c r="G9" s="9">
        <v>1000</v>
      </c>
    </row>
    <row r="10" spans="1:7" ht="38.25" customHeight="1">
      <c r="A10" s="5"/>
      <c r="B10" s="10" t="s">
        <v>3</v>
      </c>
      <c r="C10" s="11" t="s">
        <v>4</v>
      </c>
      <c r="D10" s="12"/>
      <c r="E10" s="139" t="s">
        <v>5</v>
      </c>
      <c r="F10" s="140"/>
      <c r="G10" s="14" t="s">
        <v>6</v>
      </c>
    </row>
    <row r="11" spans="1:7" ht="18" customHeight="1">
      <c r="A11" s="5"/>
      <c r="B11" s="10" t="s">
        <v>7</v>
      </c>
      <c r="C11" s="14" t="s">
        <v>8</v>
      </c>
      <c r="D11" s="12"/>
      <c r="E11" s="139" t="s">
        <v>9</v>
      </c>
      <c r="F11" s="140"/>
      <c r="G11" s="15">
        <v>1500</v>
      </c>
    </row>
    <row r="12" spans="1:7" ht="11.25" customHeight="1">
      <c r="A12" s="5"/>
      <c r="B12" s="10" t="s">
        <v>10</v>
      </c>
      <c r="C12" s="16" t="s">
        <v>11</v>
      </c>
      <c r="D12" s="12"/>
      <c r="E12" s="17" t="s">
        <v>12</v>
      </c>
      <c r="F12" s="18"/>
      <c r="G12" s="19">
        <f>(G9*G11)</f>
        <v>1500000</v>
      </c>
    </row>
    <row r="13" spans="1:7" ht="11.25" customHeight="1">
      <c r="A13" s="5"/>
      <c r="B13" s="10" t="s">
        <v>13</v>
      </c>
      <c r="C13" s="14" t="s">
        <v>14</v>
      </c>
      <c r="D13" s="12"/>
      <c r="E13" s="139" t="s">
        <v>15</v>
      </c>
      <c r="F13" s="140"/>
      <c r="G13" s="14" t="s">
        <v>16</v>
      </c>
    </row>
    <row r="14" spans="1:7" ht="13.5" customHeight="1">
      <c r="A14" s="5"/>
      <c r="B14" s="10" t="s">
        <v>17</v>
      </c>
      <c r="C14" s="14" t="s">
        <v>18</v>
      </c>
      <c r="D14" s="12"/>
      <c r="E14" s="139" t="s">
        <v>19</v>
      </c>
      <c r="F14" s="140"/>
      <c r="G14" s="14" t="s">
        <v>6</v>
      </c>
    </row>
    <row r="15" spans="1:7" ht="25.5" customHeight="1">
      <c r="A15" s="5"/>
      <c r="B15" s="10" t="s">
        <v>20</v>
      </c>
      <c r="C15" s="20">
        <v>44727</v>
      </c>
      <c r="D15" s="12"/>
      <c r="E15" s="145" t="s">
        <v>21</v>
      </c>
      <c r="F15" s="146"/>
      <c r="G15" s="16" t="s">
        <v>22</v>
      </c>
    </row>
    <row r="16" spans="1:7" ht="12" customHeight="1">
      <c r="A16" s="2"/>
      <c r="B16" s="21"/>
      <c r="C16" s="22"/>
      <c r="D16" s="23"/>
      <c r="E16" s="24"/>
      <c r="F16" s="24"/>
      <c r="G16" s="25"/>
    </row>
    <row r="17" spans="1:7" ht="12" customHeight="1">
      <c r="A17" s="26"/>
      <c r="B17" s="143" t="s">
        <v>23</v>
      </c>
      <c r="C17" s="144"/>
      <c r="D17" s="144"/>
      <c r="E17" s="144"/>
      <c r="F17" s="144"/>
      <c r="G17" s="144"/>
    </row>
    <row r="18" spans="1:7" ht="12" customHeight="1">
      <c r="A18" s="2"/>
      <c r="B18" s="27"/>
      <c r="C18" s="28"/>
      <c r="D18" s="28"/>
      <c r="E18" s="28"/>
      <c r="F18" s="29"/>
      <c r="G18" s="29"/>
    </row>
    <row r="19" spans="1:7" ht="12" customHeight="1">
      <c r="A19" s="5"/>
      <c r="B19" s="30" t="s">
        <v>24</v>
      </c>
      <c r="C19" s="31"/>
      <c r="D19" s="32"/>
      <c r="E19" s="32"/>
      <c r="F19" s="32"/>
      <c r="G19" s="32"/>
    </row>
    <row r="20" spans="1:7" ht="24" customHeight="1">
      <c r="A20" s="26"/>
      <c r="B20" s="33" t="s">
        <v>25</v>
      </c>
      <c r="C20" s="33" t="s">
        <v>26</v>
      </c>
      <c r="D20" s="33" t="s">
        <v>27</v>
      </c>
      <c r="E20" s="33" t="s">
        <v>28</v>
      </c>
      <c r="F20" s="33" t="s">
        <v>29</v>
      </c>
      <c r="G20" s="33" t="s">
        <v>30</v>
      </c>
    </row>
    <row r="21" spans="1:7" ht="12.75" customHeight="1">
      <c r="A21" s="26"/>
      <c r="B21" s="13" t="s">
        <v>31</v>
      </c>
      <c r="C21" s="34" t="s">
        <v>32</v>
      </c>
      <c r="D21" s="35">
        <v>0.5</v>
      </c>
      <c r="E21" s="13" t="s">
        <v>33</v>
      </c>
      <c r="F21" s="19">
        <v>18000</v>
      </c>
      <c r="G21" s="19">
        <f>(D21*F21)</f>
        <v>9000</v>
      </c>
    </row>
    <row r="22" spans="1:7" ht="25.5" customHeight="1">
      <c r="A22" s="26"/>
      <c r="B22" s="13" t="s">
        <v>34</v>
      </c>
      <c r="C22" s="34" t="s">
        <v>32</v>
      </c>
      <c r="D22" s="35">
        <v>1</v>
      </c>
      <c r="E22" s="13" t="s">
        <v>33</v>
      </c>
      <c r="F22" s="19">
        <f>F21</f>
        <v>18000</v>
      </c>
      <c r="G22" s="19">
        <f>(D22*F22)</f>
        <v>18000</v>
      </c>
    </row>
    <row r="23" spans="1:7" ht="25.5" customHeight="1">
      <c r="A23" s="26"/>
      <c r="B23" s="13" t="s">
        <v>35</v>
      </c>
      <c r="C23" s="34" t="s">
        <v>32</v>
      </c>
      <c r="D23" s="35">
        <v>1</v>
      </c>
      <c r="E23" s="13" t="s">
        <v>36</v>
      </c>
      <c r="F23" s="19">
        <f>F22</f>
        <v>18000</v>
      </c>
      <c r="G23" s="19">
        <v>16500</v>
      </c>
    </row>
    <row r="24" spans="1:7" ht="12.75" customHeight="1">
      <c r="A24" s="26"/>
      <c r="B24" s="13" t="s">
        <v>37</v>
      </c>
      <c r="C24" s="34" t="s">
        <v>32</v>
      </c>
      <c r="D24" s="35">
        <v>2</v>
      </c>
      <c r="E24" s="13" t="s">
        <v>36</v>
      </c>
      <c r="F24" s="19">
        <f>F23</f>
        <v>18000</v>
      </c>
      <c r="G24" s="19">
        <f>(D24*F24)</f>
        <v>36000</v>
      </c>
    </row>
    <row r="25" spans="1:7" ht="12.75" customHeight="1">
      <c r="A25" s="26"/>
      <c r="B25" s="36" t="s">
        <v>38</v>
      </c>
      <c r="C25" s="37"/>
      <c r="D25" s="37"/>
      <c r="E25" s="37"/>
      <c r="F25" s="38"/>
      <c r="G25" s="39">
        <f>SUM(G21:G24)</f>
        <v>79500</v>
      </c>
    </row>
    <row r="26" spans="1:7" ht="12" customHeight="1">
      <c r="A26" s="2"/>
      <c r="B26" s="27"/>
      <c r="C26" s="29"/>
      <c r="D26" s="29"/>
      <c r="E26" s="29"/>
      <c r="F26" s="40"/>
      <c r="G26" s="40"/>
    </row>
    <row r="27" spans="1:7" ht="12" customHeight="1">
      <c r="A27" s="5"/>
      <c r="B27" s="41" t="s">
        <v>39</v>
      </c>
      <c r="C27" s="42"/>
      <c r="D27" s="43"/>
      <c r="E27" s="43"/>
      <c r="F27" s="44"/>
      <c r="G27" s="44"/>
    </row>
    <row r="28" spans="1:7" ht="24" customHeight="1">
      <c r="A28" s="5"/>
      <c r="B28" s="45" t="s">
        <v>25</v>
      </c>
      <c r="C28" s="46" t="s">
        <v>26</v>
      </c>
      <c r="D28" s="46" t="s">
        <v>27</v>
      </c>
      <c r="E28" s="45" t="s">
        <v>28</v>
      </c>
      <c r="F28" s="46" t="s">
        <v>29</v>
      </c>
      <c r="G28" s="45" t="s">
        <v>30</v>
      </c>
    </row>
    <row r="29" spans="1:7" ht="12" customHeight="1">
      <c r="A29" s="5"/>
      <c r="B29" s="47" t="s">
        <v>40</v>
      </c>
      <c r="C29" s="48" t="s">
        <v>41</v>
      </c>
      <c r="D29" s="35">
        <v>1</v>
      </c>
      <c r="E29" s="13" t="s">
        <v>42</v>
      </c>
      <c r="F29" s="19">
        <v>15000</v>
      </c>
      <c r="G29" s="19">
        <v>15000</v>
      </c>
    </row>
    <row r="30" spans="1:7" ht="12" customHeight="1">
      <c r="A30" s="5"/>
      <c r="B30" s="49" t="s">
        <v>43</v>
      </c>
      <c r="C30" s="50"/>
      <c r="D30" s="37"/>
      <c r="E30" s="37"/>
      <c r="F30" s="38"/>
      <c r="G30" s="39">
        <f>SUM(G29)</f>
        <v>15000</v>
      </c>
    </row>
    <row r="31" spans="1:7" ht="12" customHeight="1">
      <c r="A31" s="2"/>
      <c r="B31" s="51"/>
      <c r="C31" s="52"/>
      <c r="D31" s="52"/>
      <c r="E31" s="52"/>
      <c r="F31" s="53"/>
      <c r="G31" s="53"/>
    </row>
    <row r="32" spans="1:7" ht="12" customHeight="1">
      <c r="A32" s="5"/>
      <c r="B32" s="41" t="s">
        <v>44</v>
      </c>
      <c r="C32" s="42"/>
      <c r="D32" s="43"/>
      <c r="E32" s="43"/>
      <c r="F32" s="44"/>
      <c r="G32" s="44"/>
    </row>
    <row r="33" spans="1:11" ht="24" customHeight="1">
      <c r="A33" s="5"/>
      <c r="B33" s="54" t="s">
        <v>25</v>
      </c>
      <c r="C33" s="54" t="s">
        <v>26</v>
      </c>
      <c r="D33" s="54" t="s">
        <v>27</v>
      </c>
      <c r="E33" s="54" t="s">
        <v>28</v>
      </c>
      <c r="F33" s="55" t="s">
        <v>29</v>
      </c>
      <c r="G33" s="54" t="s">
        <v>30</v>
      </c>
    </row>
    <row r="34" spans="1:11" ht="12.75" customHeight="1">
      <c r="A34" s="26"/>
      <c r="B34" s="13" t="s">
        <v>45</v>
      </c>
      <c r="C34" s="34" t="s">
        <v>46</v>
      </c>
      <c r="D34" s="35">
        <v>0.125</v>
      </c>
      <c r="E34" s="16" t="s">
        <v>33</v>
      </c>
      <c r="F34" s="19">
        <v>296000</v>
      </c>
      <c r="G34" s="19">
        <f t="shared" ref="G34:G35" si="0">(D34*F34)</f>
        <v>37000</v>
      </c>
    </row>
    <row r="35" spans="1:11" ht="12.75" customHeight="1">
      <c r="A35" s="26"/>
      <c r="B35" s="13" t="s">
        <v>47</v>
      </c>
      <c r="C35" s="34" t="s">
        <v>46</v>
      </c>
      <c r="D35" s="35">
        <v>0.3</v>
      </c>
      <c r="E35" s="16" t="s">
        <v>33</v>
      </c>
      <c r="F35" s="19">
        <v>240000</v>
      </c>
      <c r="G35" s="19">
        <f t="shared" si="0"/>
        <v>72000</v>
      </c>
    </row>
    <row r="36" spans="1:11" ht="12.75" customHeight="1">
      <c r="A36" s="92"/>
      <c r="B36" s="13" t="s">
        <v>48</v>
      </c>
      <c r="C36" s="34" t="s">
        <v>46</v>
      </c>
      <c r="D36" s="35">
        <v>0.125</v>
      </c>
      <c r="E36" s="16" t="s">
        <v>33</v>
      </c>
      <c r="F36" s="19">
        <v>240000</v>
      </c>
      <c r="G36" s="19">
        <f t="shared" ref="G36" si="1">(D36*F36)</f>
        <v>30000</v>
      </c>
    </row>
    <row r="37" spans="1:11" ht="12.75" customHeight="1">
      <c r="A37" s="5"/>
      <c r="B37" s="56" t="s">
        <v>49</v>
      </c>
      <c r="C37" s="57"/>
      <c r="D37" s="57"/>
      <c r="E37" s="57"/>
      <c r="F37" s="58"/>
      <c r="G37" s="59">
        <f>SUM(G34:G36)</f>
        <v>139000</v>
      </c>
    </row>
    <row r="38" spans="1:11" ht="12" customHeight="1">
      <c r="A38" s="2"/>
      <c r="B38" s="51"/>
      <c r="C38" s="52"/>
      <c r="D38" s="52"/>
      <c r="E38" s="52"/>
      <c r="F38" s="53"/>
      <c r="G38" s="53"/>
    </row>
    <row r="39" spans="1:11" ht="12" customHeight="1">
      <c r="A39" s="5"/>
      <c r="B39" s="41" t="s">
        <v>50</v>
      </c>
      <c r="C39" s="42"/>
      <c r="D39" s="43"/>
      <c r="E39" s="43"/>
      <c r="F39" s="44"/>
      <c r="G39" s="44"/>
    </row>
    <row r="40" spans="1:11" ht="24" customHeight="1">
      <c r="A40" s="5"/>
      <c r="B40" s="55" t="s">
        <v>51</v>
      </c>
      <c r="C40" s="55" t="s">
        <v>52</v>
      </c>
      <c r="D40" s="55" t="s">
        <v>53</v>
      </c>
      <c r="E40" s="55" t="s">
        <v>28</v>
      </c>
      <c r="F40" s="55" t="s">
        <v>29</v>
      </c>
      <c r="G40" s="55" t="s">
        <v>30</v>
      </c>
      <c r="K40" s="136"/>
    </row>
    <row r="41" spans="1:11" ht="12.75" customHeight="1">
      <c r="A41" s="26"/>
      <c r="B41" s="60" t="s">
        <v>54</v>
      </c>
      <c r="C41" s="61"/>
      <c r="D41" s="61"/>
      <c r="E41" s="61"/>
      <c r="F41" s="61"/>
      <c r="G41" s="61"/>
      <c r="K41" s="136"/>
    </row>
    <row r="42" spans="1:11" ht="12.75" customHeight="1">
      <c r="A42" s="26"/>
      <c r="B42" s="17" t="s">
        <v>55</v>
      </c>
      <c r="C42" s="62" t="s">
        <v>56</v>
      </c>
      <c r="D42" s="63">
        <v>40</v>
      </c>
      <c r="E42" s="62" t="s">
        <v>33</v>
      </c>
      <c r="F42" s="64">
        <v>4681</v>
      </c>
      <c r="G42" s="64">
        <v>187000</v>
      </c>
    </row>
    <row r="43" spans="1:11" ht="12.75" customHeight="1">
      <c r="A43" s="26"/>
      <c r="B43" s="65" t="s">
        <v>57</v>
      </c>
      <c r="C43" s="66"/>
      <c r="D43" s="18"/>
      <c r="E43" s="66"/>
      <c r="F43" s="64"/>
      <c r="G43" s="64"/>
    </row>
    <row r="44" spans="1:11" ht="12.75" customHeight="1">
      <c r="A44" s="26"/>
      <c r="B44" s="17" t="s">
        <v>58</v>
      </c>
      <c r="C44" s="62" t="s">
        <v>59</v>
      </c>
      <c r="D44" s="63">
        <v>200</v>
      </c>
      <c r="E44" s="62" t="s">
        <v>33</v>
      </c>
      <c r="F44" s="64">
        <v>1460</v>
      </c>
      <c r="G44" s="64">
        <f>(D44*F44)</f>
        <v>292000</v>
      </c>
    </row>
    <row r="45" spans="1:11" ht="12.75" customHeight="1">
      <c r="A45" s="26"/>
      <c r="B45" s="17" t="s">
        <v>60</v>
      </c>
      <c r="C45" s="62" t="s">
        <v>56</v>
      </c>
      <c r="D45" s="63">
        <v>100</v>
      </c>
      <c r="E45" s="62" t="s">
        <v>33</v>
      </c>
      <c r="F45" s="64">
        <v>1160</v>
      </c>
      <c r="G45" s="64">
        <v>100000</v>
      </c>
    </row>
    <row r="46" spans="1:11" ht="12.75" customHeight="1">
      <c r="A46" s="26"/>
      <c r="B46" s="65" t="s">
        <v>61</v>
      </c>
      <c r="C46" s="66"/>
      <c r="D46" s="18"/>
      <c r="E46" s="66"/>
      <c r="F46" s="64"/>
      <c r="G46" s="64"/>
    </row>
    <row r="47" spans="1:11" ht="12.75" customHeight="1">
      <c r="A47" s="26"/>
      <c r="B47" s="17" t="s">
        <v>62</v>
      </c>
      <c r="C47" s="62" t="s">
        <v>63</v>
      </c>
      <c r="D47" s="63">
        <v>1</v>
      </c>
      <c r="E47" s="62" t="s">
        <v>33</v>
      </c>
      <c r="F47" s="64">
        <v>14352</v>
      </c>
      <c r="G47" s="64">
        <f>(D47*F47)</f>
        <v>14352</v>
      </c>
    </row>
    <row r="48" spans="1:11" ht="12.75" customHeight="1">
      <c r="A48" s="26"/>
      <c r="B48" s="17" t="s">
        <v>64</v>
      </c>
      <c r="C48" s="62" t="s">
        <v>63</v>
      </c>
      <c r="D48" s="63">
        <v>1</v>
      </c>
      <c r="E48" s="62" t="s">
        <v>33</v>
      </c>
      <c r="F48" s="64">
        <v>18960</v>
      </c>
      <c r="G48" s="64">
        <f>(D48*F48)</f>
        <v>18960</v>
      </c>
    </row>
    <row r="49" spans="1:7" ht="12.75" customHeight="1">
      <c r="A49" s="26"/>
      <c r="B49" s="65" t="s">
        <v>65</v>
      </c>
      <c r="C49" s="66"/>
      <c r="D49" s="18"/>
      <c r="E49" s="66"/>
      <c r="F49" s="64"/>
      <c r="G49" s="64"/>
    </row>
    <row r="50" spans="1:7" ht="13.5" customHeight="1">
      <c r="A50" s="5"/>
      <c r="B50" s="67" t="s">
        <v>66</v>
      </c>
      <c r="C50" s="68"/>
      <c r="D50" s="68"/>
      <c r="E50" s="68"/>
      <c r="F50" s="69"/>
      <c r="G50" s="70">
        <f>SUM(G41:G49)</f>
        <v>612312</v>
      </c>
    </row>
    <row r="51" spans="1:7" ht="12" customHeight="1">
      <c r="A51" s="2"/>
      <c r="B51" s="51"/>
      <c r="C51" s="52"/>
      <c r="D51" s="52"/>
      <c r="E51" s="71"/>
      <c r="F51" s="53"/>
      <c r="G51" s="53"/>
    </row>
    <row r="52" spans="1:7" ht="12" customHeight="1">
      <c r="A52" s="5"/>
      <c r="B52" s="41" t="s">
        <v>67</v>
      </c>
      <c r="C52" s="42"/>
      <c r="D52" s="43"/>
      <c r="E52" s="43"/>
      <c r="F52" s="44"/>
      <c r="G52" s="44"/>
    </row>
    <row r="53" spans="1:7" ht="24" customHeight="1">
      <c r="A53" s="5"/>
      <c r="B53" s="54" t="s">
        <v>68</v>
      </c>
      <c r="C53" s="55" t="s">
        <v>52</v>
      </c>
      <c r="D53" s="55" t="s">
        <v>53</v>
      </c>
      <c r="E53" s="54" t="s">
        <v>28</v>
      </c>
      <c r="F53" s="55" t="s">
        <v>29</v>
      </c>
      <c r="G53" s="54" t="s">
        <v>30</v>
      </c>
    </row>
    <row r="54" spans="1:7" ht="19.5" customHeight="1">
      <c r="A54" s="26"/>
      <c r="B54" s="73" t="s">
        <v>69</v>
      </c>
      <c r="C54" s="66"/>
      <c r="D54" s="64"/>
      <c r="E54" s="74"/>
      <c r="F54" s="72"/>
      <c r="G54" s="64"/>
    </row>
    <row r="55" spans="1:7" ht="13.5" customHeight="1">
      <c r="A55" s="5"/>
      <c r="B55" s="75" t="s">
        <v>70</v>
      </c>
      <c r="C55" s="76"/>
      <c r="D55" s="76"/>
      <c r="E55" s="76"/>
      <c r="F55" s="77"/>
      <c r="G55" s="78">
        <v>0</v>
      </c>
    </row>
    <row r="56" spans="1:7" ht="12" customHeight="1">
      <c r="A56" s="2"/>
      <c r="B56" s="95"/>
      <c r="C56" s="95"/>
      <c r="D56" s="95"/>
      <c r="E56" s="95"/>
      <c r="F56" s="96"/>
      <c r="G56" s="96"/>
    </row>
    <row r="57" spans="1:7" ht="12" customHeight="1">
      <c r="A57" s="92"/>
      <c r="B57" s="97" t="s">
        <v>71</v>
      </c>
      <c r="C57" s="98"/>
      <c r="D57" s="98"/>
      <c r="E57" s="98"/>
      <c r="F57" s="98"/>
      <c r="G57" s="99">
        <f>G55+G50+G37+G30+G25</f>
        <v>845812</v>
      </c>
    </row>
    <row r="58" spans="1:7" ht="12" customHeight="1">
      <c r="A58" s="92"/>
      <c r="B58" s="100" t="s">
        <v>72</v>
      </c>
      <c r="C58" s="80"/>
      <c r="D58" s="80"/>
      <c r="E58" s="80"/>
      <c r="F58" s="80"/>
      <c r="G58" s="101">
        <f>G57*0.05</f>
        <v>42290.600000000006</v>
      </c>
    </row>
    <row r="59" spans="1:7" ht="12" customHeight="1">
      <c r="A59" s="92"/>
      <c r="B59" s="102" t="s">
        <v>73</v>
      </c>
      <c r="C59" s="79"/>
      <c r="D59" s="79"/>
      <c r="E59" s="79"/>
      <c r="F59" s="79"/>
      <c r="G59" s="103">
        <f>G58+G57</f>
        <v>888102.6</v>
      </c>
    </row>
    <row r="60" spans="1:7" ht="12" customHeight="1">
      <c r="A60" s="92"/>
      <c r="B60" s="100" t="s">
        <v>74</v>
      </c>
      <c r="C60" s="80"/>
      <c r="D60" s="80"/>
      <c r="E60" s="80"/>
      <c r="F60" s="80"/>
      <c r="G60" s="101">
        <f>G12</f>
        <v>1500000</v>
      </c>
    </row>
    <row r="61" spans="1:7" ht="12" customHeight="1">
      <c r="A61" s="92"/>
      <c r="B61" s="104" t="s">
        <v>75</v>
      </c>
      <c r="C61" s="105"/>
      <c r="D61" s="105"/>
      <c r="E61" s="105"/>
      <c r="F61" s="105"/>
      <c r="G61" s="106">
        <f>G60-G59</f>
        <v>611897.4</v>
      </c>
    </row>
    <row r="62" spans="1:7" ht="12" customHeight="1">
      <c r="A62" s="92"/>
      <c r="B62" s="93" t="s">
        <v>76</v>
      </c>
      <c r="C62" s="94"/>
      <c r="D62" s="94"/>
      <c r="E62" s="94"/>
      <c r="F62" s="94"/>
      <c r="G62" s="89"/>
    </row>
    <row r="63" spans="1:7" ht="12.75" customHeight="1" thickBot="1">
      <c r="A63" s="92"/>
      <c r="B63" s="107"/>
      <c r="C63" s="94"/>
      <c r="D63" s="94"/>
      <c r="E63" s="94"/>
      <c r="F63" s="94"/>
      <c r="G63" s="89"/>
    </row>
    <row r="64" spans="1:7" ht="12" customHeight="1">
      <c r="A64" s="92"/>
      <c r="B64" s="119" t="s">
        <v>77</v>
      </c>
      <c r="C64" s="120"/>
      <c r="D64" s="120"/>
      <c r="E64" s="120"/>
      <c r="F64" s="121"/>
      <c r="G64" s="89"/>
    </row>
    <row r="65" spans="1:7" ht="12" customHeight="1">
      <c r="A65" s="92"/>
      <c r="B65" s="122" t="s">
        <v>78</v>
      </c>
      <c r="C65" s="91"/>
      <c r="D65" s="91"/>
      <c r="E65" s="91"/>
      <c r="F65" s="123"/>
      <c r="G65" s="89"/>
    </row>
    <row r="66" spans="1:7" ht="12" customHeight="1">
      <c r="A66" s="92"/>
      <c r="B66" s="122" t="s">
        <v>79</v>
      </c>
      <c r="C66" s="91"/>
      <c r="D66" s="91"/>
      <c r="E66" s="91"/>
      <c r="F66" s="123"/>
      <c r="G66" s="89"/>
    </row>
    <row r="67" spans="1:7" ht="12" customHeight="1">
      <c r="A67" s="92"/>
      <c r="B67" s="122" t="s">
        <v>80</v>
      </c>
      <c r="C67" s="91"/>
      <c r="D67" s="91"/>
      <c r="E67" s="91"/>
      <c r="F67" s="123"/>
      <c r="G67" s="89"/>
    </row>
    <row r="68" spans="1:7" ht="12" customHeight="1">
      <c r="A68" s="92"/>
      <c r="B68" s="122" t="s">
        <v>81</v>
      </c>
      <c r="C68" s="91"/>
      <c r="D68" s="91"/>
      <c r="E68" s="91"/>
      <c r="F68" s="123"/>
      <c r="G68" s="89"/>
    </row>
    <row r="69" spans="1:7" ht="12" customHeight="1">
      <c r="A69" s="92"/>
      <c r="B69" s="122" t="s">
        <v>82</v>
      </c>
      <c r="C69" s="91"/>
      <c r="D69" s="91"/>
      <c r="E69" s="91"/>
      <c r="F69" s="123"/>
      <c r="G69" s="89"/>
    </row>
    <row r="70" spans="1:7" ht="12.75" customHeight="1" thickBot="1">
      <c r="A70" s="92"/>
      <c r="B70" s="124" t="s">
        <v>83</v>
      </c>
      <c r="C70" s="125"/>
      <c r="D70" s="125"/>
      <c r="E70" s="125"/>
      <c r="F70" s="126"/>
      <c r="G70" s="89"/>
    </row>
    <row r="71" spans="1:7" ht="12.75" customHeight="1">
      <c r="A71" s="92"/>
      <c r="B71" s="117"/>
      <c r="C71" s="91"/>
      <c r="D71" s="91"/>
      <c r="E71" s="91"/>
      <c r="F71" s="91"/>
      <c r="G71" s="89"/>
    </row>
    <row r="72" spans="1:7" ht="15" customHeight="1" thickBot="1">
      <c r="A72" s="92"/>
      <c r="B72" s="137" t="s">
        <v>84</v>
      </c>
      <c r="C72" s="138"/>
      <c r="D72" s="116"/>
      <c r="E72" s="82"/>
      <c r="F72" s="82"/>
      <c r="G72" s="89"/>
    </row>
    <row r="73" spans="1:7" ht="12" customHeight="1">
      <c r="A73" s="92"/>
      <c r="B73" s="109" t="s">
        <v>68</v>
      </c>
      <c r="C73" s="83" t="s">
        <v>85</v>
      </c>
      <c r="D73" s="110" t="s">
        <v>86</v>
      </c>
      <c r="E73" s="82"/>
      <c r="F73" s="82"/>
      <c r="G73" s="89"/>
    </row>
    <row r="74" spans="1:7" ht="12" customHeight="1">
      <c r="A74" s="92"/>
      <c r="B74" s="111" t="s">
        <v>87</v>
      </c>
      <c r="C74" s="84">
        <f>G25</f>
        <v>79500</v>
      </c>
      <c r="D74" s="112">
        <f>(C74/C80)</f>
        <v>0.10719659991262466</v>
      </c>
      <c r="E74" s="82"/>
      <c r="F74" s="82"/>
      <c r="G74" s="89"/>
    </row>
    <row r="75" spans="1:7" ht="12" customHeight="1">
      <c r="A75" s="92"/>
      <c r="B75" s="111" t="s">
        <v>88</v>
      </c>
      <c r="C75" s="85">
        <f>G30</f>
        <v>15000</v>
      </c>
      <c r="D75" s="112">
        <v>0.03</v>
      </c>
      <c r="E75" s="82"/>
      <c r="F75" s="82"/>
      <c r="G75" s="89"/>
    </row>
    <row r="76" spans="1:7" ht="12" customHeight="1">
      <c r="A76" s="92"/>
      <c r="B76" s="111" t="s">
        <v>89</v>
      </c>
      <c r="C76" s="84">
        <f>G37</f>
        <v>139000</v>
      </c>
      <c r="D76" s="112">
        <f>(C76/C80)</f>
        <v>0.18742550173402298</v>
      </c>
      <c r="E76" s="82"/>
      <c r="F76" s="82"/>
      <c r="G76" s="89"/>
    </row>
    <row r="77" spans="1:7" ht="12" customHeight="1">
      <c r="A77" s="92"/>
      <c r="B77" s="111" t="s">
        <v>51</v>
      </c>
      <c r="C77" s="84">
        <f>G50</f>
        <v>612312</v>
      </c>
      <c r="D77" s="112">
        <f>(C77/C80)</f>
        <v>0.82563225768174875</v>
      </c>
      <c r="E77" s="82"/>
      <c r="F77" s="82"/>
      <c r="G77" s="89"/>
    </row>
    <row r="78" spans="1:7" ht="12" customHeight="1">
      <c r="A78" s="92"/>
      <c r="B78" s="111" t="s">
        <v>90</v>
      </c>
      <c r="C78" s="86">
        <f>G55</f>
        <v>0</v>
      </c>
      <c r="D78" s="112">
        <f>(C78/C80)</f>
        <v>0</v>
      </c>
      <c r="E78" s="88"/>
      <c r="F78" s="88"/>
      <c r="G78" s="89"/>
    </row>
    <row r="79" spans="1:7" ht="12" customHeight="1">
      <c r="A79" s="92"/>
      <c r="B79" s="111" t="s">
        <v>91</v>
      </c>
      <c r="C79" s="86">
        <f>G58</f>
        <v>42290.600000000006</v>
      </c>
      <c r="D79" s="112">
        <f>(C79/C80)</f>
        <v>5.7024006644840815E-2</v>
      </c>
      <c r="E79" s="88"/>
      <c r="F79" s="88"/>
      <c r="G79" s="89"/>
    </row>
    <row r="80" spans="1:7" ht="12.75" customHeight="1" thickBot="1">
      <c r="A80" s="92"/>
      <c r="B80" s="113" t="s">
        <v>92</v>
      </c>
      <c r="C80" s="114">
        <v>741628</v>
      </c>
      <c r="D80" s="115">
        <f>SUM(D74:D79)</f>
        <v>1.2072783659732371</v>
      </c>
      <c r="E80" s="88"/>
      <c r="F80" s="88"/>
      <c r="G80" s="89"/>
    </row>
    <row r="81" spans="1:7" ht="12" customHeight="1">
      <c r="A81" s="92"/>
      <c r="B81" s="107"/>
      <c r="C81" s="94"/>
      <c r="D81" s="94"/>
      <c r="E81" s="94"/>
      <c r="F81" s="94"/>
      <c r="G81" s="89"/>
    </row>
    <row r="82" spans="1:7" ht="12.75" customHeight="1">
      <c r="A82" s="92"/>
      <c r="B82" s="108"/>
      <c r="C82" s="94"/>
      <c r="D82" s="94"/>
      <c r="E82" s="94"/>
      <c r="F82" s="94"/>
      <c r="G82" s="89"/>
    </row>
    <row r="83" spans="1:7" ht="12" customHeight="1" thickBot="1">
      <c r="A83" s="81"/>
      <c r="B83" s="128"/>
      <c r="C83" s="129" t="s">
        <v>93</v>
      </c>
      <c r="D83" s="130"/>
      <c r="E83" s="131"/>
      <c r="F83" s="87"/>
      <c r="G83" s="89"/>
    </row>
    <row r="84" spans="1:7" ht="12" customHeight="1">
      <c r="A84" s="92"/>
      <c r="B84" s="132" t="s">
        <v>94</v>
      </c>
      <c r="C84" s="133">
        <v>7800</v>
      </c>
      <c r="D84" s="133">
        <v>8000</v>
      </c>
      <c r="E84" s="134">
        <v>8200</v>
      </c>
      <c r="F84" s="127"/>
      <c r="G84" s="90"/>
    </row>
    <row r="85" spans="1:7" ht="12.75" customHeight="1" thickBot="1">
      <c r="A85" s="92"/>
      <c r="B85" s="113" t="s">
        <v>95</v>
      </c>
      <c r="C85" s="114">
        <f>(G59/C84)</f>
        <v>113.85930769230769</v>
      </c>
      <c r="D85" s="114">
        <f>(G59/D84)</f>
        <v>111.01282499999999</v>
      </c>
      <c r="E85" s="135">
        <f>(G59/E84)</f>
        <v>108.30519512195121</v>
      </c>
      <c r="F85" s="127"/>
      <c r="G85" s="90"/>
    </row>
    <row r="86" spans="1:7" ht="15.6" customHeight="1">
      <c r="A86" s="92"/>
      <c r="B86" s="118" t="s">
        <v>96</v>
      </c>
      <c r="C86" s="91"/>
      <c r="D86" s="91"/>
      <c r="E86" s="91"/>
      <c r="F86" s="91"/>
      <c r="G86" s="91"/>
    </row>
  </sheetData>
  <mergeCells count="8">
    <mergeCell ref="B72:C72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Torres Guajardo Rodolfo</cp:lastModifiedBy>
  <cp:revision/>
  <dcterms:created xsi:type="dcterms:W3CDTF">2020-11-27T12:49:26Z</dcterms:created>
  <dcterms:modified xsi:type="dcterms:W3CDTF">2022-06-29T15:13:30Z</dcterms:modified>
  <cp:category/>
  <cp:contentStatus/>
</cp:coreProperties>
</file>