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28" documentId="8_{541CAF81-FD65-4ABF-9CC2-60ECBD2D4565}" xr6:coauthVersionLast="47" xr6:coauthVersionMax="47" xr10:uidLastSave="{D86ABB31-9FED-409B-B5C0-AD6ACB6824AD}"/>
  <bookViews>
    <workbookView xWindow="-108" yWindow="-108" windowWidth="23256" windowHeight="12456" xr2:uid="{00000000-000D-0000-FFFF-FFFF00000000}"/>
  </bookViews>
  <sheets>
    <sheet name="Betarrag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1" l="1"/>
  <c r="F52" i="1"/>
  <c r="F51" i="1"/>
  <c r="F50" i="1"/>
  <c r="F49" i="1"/>
  <c r="F48" i="1"/>
  <c r="G12" i="1"/>
  <c r="G57" i="1" l="1"/>
  <c r="G56" i="1"/>
  <c r="G55" i="1"/>
  <c r="G54" i="1"/>
  <c r="G53" i="1"/>
  <c r="G52" i="1"/>
  <c r="G51" i="1"/>
  <c r="G50" i="1"/>
  <c r="G49" i="1"/>
  <c r="G48" i="1"/>
  <c r="G47" i="1"/>
  <c r="G46" i="1"/>
  <c r="G38" i="1"/>
  <c r="G39" i="1"/>
  <c r="G40" i="1"/>
  <c r="G27" i="1"/>
  <c r="G26" i="1"/>
  <c r="G25" i="1"/>
  <c r="G24" i="1"/>
  <c r="G23" i="1"/>
  <c r="G22" i="1"/>
  <c r="G21" i="1"/>
  <c r="G63" i="1" l="1"/>
  <c r="G62" i="1"/>
  <c r="G64" i="1" l="1"/>
  <c r="G28" i="1" l="1"/>
  <c r="G37" i="1" l="1"/>
  <c r="G41" i="1" s="1"/>
  <c r="C87" i="1" l="1"/>
  <c r="C85" i="1"/>
  <c r="G69" i="1"/>
  <c r="C83" i="1" l="1"/>
  <c r="G58" i="1"/>
  <c r="C86" i="1" s="1"/>
  <c r="G66" i="1" l="1"/>
  <c r="G67" i="1" s="1"/>
  <c r="G68" i="1" l="1"/>
  <c r="D94" i="1" s="1"/>
  <c r="C88" i="1"/>
  <c r="E94" i="1" l="1"/>
  <c r="C94" i="1"/>
  <c r="G70" i="1"/>
  <c r="C89" i="1"/>
  <c r="D86" i="1" l="1"/>
  <c r="D85" i="1"/>
  <c r="D87" i="1"/>
  <c r="D83" i="1"/>
  <c r="D88" i="1"/>
  <c r="D89" i="1" l="1"/>
</calcChain>
</file>

<file path=xl/sharedStrings.xml><?xml version="1.0" encoding="utf-8"?>
<sst xmlns="http://schemas.openxmlformats.org/spreadsheetml/2006/main" count="165" uniqueCount="118">
  <si>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</si>
  <si>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</si>
  <si>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</si>
  <si>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</si>
  <si>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</si>
  <si>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</si>
  <si>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</si>
  <si>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</si>
  <si>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</si>
  <si>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</si>
  <si>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</si>
  <si>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</si>
  <si>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</si>
  <si>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</si>
  <si>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</si>
  <si>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</si>
  <si>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</si>
  <si>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</si>
  <si>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</si>
  <si>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</si>
  <si>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</si>
  <si>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</si>
  <si>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</si>
  <si>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</si>
  <si>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</si>
  <si>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</si>
  <si>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</si>
  <si>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</si>
  <si>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</si>
  <si>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</si>
  <si>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</si>
  <si>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</si>
  <si>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</si>
  <si>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</si>
  <si>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</si>
  <si>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</si>
  <si>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</si>
  <si>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</si>
  <si>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</si>
  <si>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</si>
  <si>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</si>
  <si>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</si>
  <si>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</si>
  <si>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</si>
  <si>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</si>
  <si>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</si>
  <si>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</si>
  <si>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</si>
  <si>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</si>
  <si>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</si>
  <si>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</si>
  <si>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</si>
  <si>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</si>
  <si>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</si>
  <si>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</si>
  <si>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</si>
  <si>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</si>
  <si>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</si>
  <si>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</si>
  <si>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</si>
  <si>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</si>
  <si>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</si>
  <si>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septiembre- octubre</t>
  </si>
  <si>
    <t>Arica Y Parinacota</t>
  </si>
  <si>
    <t xml:space="preserve">Arica  </t>
  </si>
  <si>
    <t>septiembre/octubre</t>
  </si>
  <si>
    <t>junio-octubre</t>
  </si>
  <si>
    <t>febrero- marzo</t>
  </si>
  <si>
    <t>u</t>
  </si>
  <si>
    <t>Costo unitario ($/kilos) (*)</t>
  </si>
  <si>
    <t>Materia orgánica (guano)</t>
  </si>
  <si>
    <t>abril-octubre</t>
  </si>
  <si>
    <t>febrero-marzo</t>
  </si>
  <si>
    <t>abril-junio</t>
  </si>
  <si>
    <t>Aplicación agroquímicos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</si>
  <si>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</si>
  <si>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</si>
  <si>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</si>
  <si>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</si>
  <si>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</si>
  <si>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</si>
  <si>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</si>
  <si>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RENDIMIENTO (Atados/Há.)</t>
  </si>
  <si>
    <t>Medio</t>
  </si>
  <si>
    <t>PRECIO ESPERADO ($/atados)</t>
  </si>
  <si>
    <t>abril- octubre</t>
  </si>
  <si>
    <t>kg</t>
  </si>
  <si>
    <t xml:space="preserve">u </t>
  </si>
  <si>
    <t>$/ha</t>
  </si>
  <si>
    <t>marzo-abril</t>
  </si>
  <si>
    <t>Ultrasol crecimiento</t>
  </si>
  <si>
    <t>Ultrasol Producción</t>
  </si>
  <si>
    <t>Ultrasol Multipropósito</t>
  </si>
  <si>
    <t>Karate zeon (I)</t>
  </si>
  <si>
    <t>marzo-septiembre</t>
  </si>
  <si>
    <t xml:space="preserve">septiembre </t>
  </si>
  <si>
    <t xml:space="preserve">enero </t>
  </si>
  <si>
    <t>Riego</t>
  </si>
  <si>
    <t>Tractor/Rotovador</t>
  </si>
  <si>
    <t>junio-octbre</t>
  </si>
  <si>
    <t xml:space="preserve">Betarraga </t>
  </si>
  <si>
    <t>Detroit</t>
  </si>
  <si>
    <t>Lluta- Azapa- precordillera</t>
  </si>
  <si>
    <t>Preparación del terreno</t>
  </si>
  <si>
    <t>Incorporación materia orgánica</t>
  </si>
  <si>
    <t>Siembra y raleo</t>
  </si>
  <si>
    <t>febrero- agosto</t>
  </si>
  <si>
    <t>Aplicación fertilizantes</t>
  </si>
  <si>
    <t>marzo- julio</t>
  </si>
  <si>
    <t>Cosecha, selección, paquetes</t>
  </si>
  <si>
    <t>semillas( envase de 25000)</t>
  </si>
  <si>
    <t>Fosfato Monopotásico</t>
  </si>
  <si>
    <t>Nitrato de Calcio</t>
  </si>
  <si>
    <t>Manzate (F)</t>
  </si>
  <si>
    <t>Cinta gareta</t>
  </si>
  <si>
    <t>sacos</t>
  </si>
  <si>
    <t>Junio 2022</t>
  </si>
  <si>
    <t>Clorpirifos 48% 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</si>
</sst>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3" fontId="1" fillId="2" borderId="6" xfId="0" applyNumberFormat="1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5" fillId="0" borderId="57" xfId="0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/>
    <xf numFmtId="49" fontId="6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0" fontId="7" fillId="0" borderId="57" xfId="0" applyFont="1" applyFill="1" applyBorder="1"/>
    <xf numFmtId="0" fontId="5" fillId="0" borderId="57" xfId="0" applyFont="1" applyFill="1" applyBorder="1" applyAlignment="1">
      <alignment horizontal="center" wrapText="1"/>
    </xf>
    <xf numFmtId="0" fontId="5" fillId="0" borderId="57" xfId="0" applyFont="1" applyFill="1" applyBorder="1" applyAlignment="1">
      <alignment wrapText="1"/>
    </xf>
    <xf numFmtId="0" fontId="1" fillId="10" borderId="56" xfId="0" applyFont="1" applyFill="1" applyBorder="1" applyAlignment="1">
      <alignment horizontal="center"/>
    </xf>
    <xf numFmtId="0" fontId="1" fillId="10" borderId="56" xfId="0" applyFont="1" applyFill="1" applyBorder="1" applyAlignment="1"/>
    <xf numFmtId="3" fontId="1" fillId="10" borderId="56" xfId="0" applyNumberFormat="1" applyFont="1" applyFill="1" applyBorder="1" applyAlignment="1"/>
    <xf numFmtId="49" fontId="5" fillId="10" borderId="57" xfId="0" applyNumberFormat="1" applyFont="1" applyFill="1" applyBorder="1" applyAlignment="1">
      <alignment horizontal="left" vertical="top"/>
    </xf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6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49" fontId="2" fillId="3" borderId="13" xfId="0" applyNumberFormat="1" applyFont="1" applyFill="1" applyBorder="1" applyAlignment="1">
      <alignment horizontal="justify" vertical="justify" wrapText="1"/>
    </xf>
    <xf numFmtId="0" fontId="1" fillId="2" borderId="24" xfId="0" applyFont="1" applyFill="1" applyBorder="1" applyAlignment="1">
      <alignment horizontal="justify" vertical="justify"/>
    </xf>
    <xf numFmtId="49" fontId="3" fillId="3" borderId="60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10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60" xfId="0" applyNumberFormat="1" applyFont="1" applyFill="1" applyBorder="1" applyAlignment="1">
      <alignment horizontal="right" vertical="justify"/>
    </xf>
    <xf numFmtId="0" fontId="3" fillId="3" borderId="60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right" vertical="center" wrapText="1"/>
    </xf>
    <xf numFmtId="49" fontId="1" fillId="2" borderId="59" xfId="0" applyNumberFormat="1" applyFont="1" applyFill="1" applyBorder="1" applyAlignment="1">
      <alignment wrapText="1"/>
    </xf>
    <xf numFmtId="3" fontId="1" fillId="2" borderId="59" xfId="0" applyNumberFormat="1" applyFont="1" applyFill="1" applyBorder="1" applyAlignment="1">
      <alignment horizontal="right"/>
    </xf>
    <xf numFmtId="49" fontId="5" fillId="10" borderId="57" xfId="0" applyNumberFormat="1" applyFont="1" applyFill="1" applyBorder="1" applyAlignment="1">
      <alignment horizontal="right" vertical="center"/>
    </xf>
    <xf numFmtId="1" fontId="1" fillId="2" borderId="59" xfId="0" applyNumberFormat="1" applyFont="1" applyFill="1" applyBorder="1" applyAlignment="1">
      <alignment horizontal="right"/>
    </xf>
    <xf numFmtId="49" fontId="1" fillId="2" borderId="59" xfId="0" applyNumberFormat="1" applyFont="1" applyFill="1" applyBorder="1" applyAlignment="1">
      <alignment horizontal="right"/>
    </xf>
    <xf numFmtId="49" fontId="1" fillId="2" borderId="59" xfId="0" applyNumberFormat="1" applyFont="1" applyFill="1" applyBorder="1" applyAlignment="1">
      <alignment horizontal="right" wrapText="1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1" fillId="2" borderId="57" xfId="0" applyNumberFormat="1" applyFont="1" applyFill="1" applyBorder="1" applyAlignment="1">
      <alignment horizontal="right" vertical="center" wrapText="1"/>
    </xf>
    <xf numFmtId="0" fontId="1" fillId="2" borderId="57" xfId="0" applyNumberFormat="1" applyFont="1" applyFill="1" applyBorder="1" applyAlignment="1">
      <alignment horizontal="right" vertical="center" wrapText="1"/>
    </xf>
    <xf numFmtId="3" fontId="1" fillId="2" borderId="57" xfId="0" applyNumberFormat="1" applyFont="1" applyFill="1" applyBorder="1" applyAlignment="1">
      <alignment horizontal="right" vertical="center" wrapText="1"/>
    </xf>
    <xf numFmtId="0" fontId="1" fillId="0" borderId="57" xfId="0" applyNumberFormat="1" applyFont="1" applyBorder="1" applyAlignment="1">
      <alignment horizontal="right" vertical="center"/>
    </xf>
    <xf numFmtId="49" fontId="1" fillId="2" borderId="57" xfId="0" applyNumberFormat="1" applyFont="1" applyFill="1" applyBorder="1" applyAlignment="1">
      <alignment horizontal="left" vertical="center" wrapText="1"/>
    </xf>
    <xf numFmtId="0" fontId="1" fillId="0" borderId="57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9" fontId="5" fillId="10" borderId="57" xfId="0" applyNumberFormat="1" applyFont="1" applyFill="1" applyBorder="1" applyAlignment="1">
      <alignment horizontal="right" vertical="center" wrapText="1"/>
    </xf>
    <xf numFmtId="3" fontId="1" fillId="2" borderId="57" xfId="0" applyNumberFormat="1" applyFont="1" applyFill="1" applyBorder="1" applyAlignment="1">
      <alignment horizontal="right"/>
    </xf>
    <xf numFmtId="1" fontId="1" fillId="2" borderId="5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 vertical="center"/>
    </xf>
    <xf numFmtId="3" fontId="1" fillId="2" borderId="59" xfId="0" applyNumberFormat="1" applyFont="1" applyFill="1" applyBorder="1" applyAlignment="1">
      <alignment horizontal="right" vertical="center"/>
    </xf>
    <xf numFmtId="0" fontId="5" fillId="0" borderId="57" xfId="0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10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8"/>
  <sheetViews>
    <sheetView showGridLines="0" tabSelected="1" workbookViewId="0">
      <selection activeCell="B1" sqref="B1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9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255" ht="15" customHeight="1" x14ac:dyDescent="0.3">
      <c r="A1" s="2"/>
      <c r="B1" s="2"/>
      <c r="C1" s="2"/>
      <c r="D1" s="2"/>
      <c r="E1" s="2"/>
      <c r="F1" s="2"/>
      <c r="G1" s="2"/>
    </row>
    <row r="2" spans="1:255" ht="15" customHeight="1" x14ac:dyDescent="0.3">
      <c r="A2" s="2"/>
      <c r="B2" s="2"/>
      <c r="C2" s="2"/>
      <c r="D2" s="2"/>
      <c r="E2" s="2"/>
      <c r="F2" s="2"/>
      <c r="G2" s="2"/>
    </row>
    <row r="3" spans="1:255" ht="15" customHeight="1" x14ac:dyDescent="0.3">
      <c r="A3" s="2"/>
      <c r="B3" s="2"/>
      <c r="C3" s="2"/>
      <c r="D3" s="2"/>
      <c r="E3" s="2"/>
      <c r="F3" s="2"/>
      <c r="G3" s="2"/>
    </row>
    <row r="4" spans="1:255" ht="15" customHeight="1" x14ac:dyDescent="0.3">
      <c r="A4" s="2"/>
      <c r="B4" s="2"/>
      <c r="C4" s="2"/>
      <c r="D4" s="2"/>
      <c r="E4" s="2"/>
      <c r="F4" s="2"/>
      <c r="G4" s="2"/>
    </row>
    <row r="5" spans="1:255" ht="15" customHeight="1" x14ac:dyDescent="0.3">
      <c r="A5" s="2"/>
      <c r="B5" s="2"/>
      <c r="C5" s="2"/>
      <c r="D5" s="2"/>
      <c r="E5" s="2"/>
      <c r="F5" s="2"/>
      <c r="G5" s="2"/>
    </row>
    <row r="6" spans="1:255" ht="15" customHeight="1" x14ac:dyDescent="0.3">
      <c r="A6" s="2"/>
      <c r="B6" s="2"/>
      <c r="C6" s="2"/>
      <c r="D6" s="2"/>
      <c r="E6" s="2"/>
      <c r="F6" s="2"/>
      <c r="G6" s="2"/>
    </row>
    <row r="7" spans="1:255" ht="15" customHeight="1" x14ac:dyDescent="0.3">
      <c r="A7" s="2"/>
      <c r="B7" s="2"/>
      <c r="C7" s="2"/>
      <c r="D7" s="2"/>
      <c r="E7" s="2"/>
      <c r="F7" s="2"/>
      <c r="G7" s="2"/>
    </row>
    <row r="8" spans="1:255" ht="15" customHeight="1" x14ac:dyDescent="0.3">
      <c r="A8" s="2"/>
      <c r="B8" s="3"/>
      <c r="C8" s="4"/>
      <c r="D8" s="2"/>
      <c r="E8" s="4"/>
      <c r="F8" s="4"/>
      <c r="G8" s="4"/>
    </row>
    <row r="9" spans="1:255" s="31" customFormat="1" ht="12" customHeight="1" x14ac:dyDescent="0.3">
      <c r="A9" s="29"/>
      <c r="B9" s="5" t="s">
        <v>0</v>
      </c>
      <c r="C9" s="116" t="s">
        <v>100</v>
      </c>
      <c r="D9" s="6"/>
      <c r="E9" s="151" t="s">
        <v>82</v>
      </c>
      <c r="F9" s="152"/>
      <c r="G9" s="120">
        <v>35000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</row>
    <row r="10" spans="1:255" s="31" customFormat="1" ht="26.25" customHeight="1" x14ac:dyDescent="0.3">
      <c r="A10" s="29"/>
      <c r="B10" s="8" t="s">
        <v>1</v>
      </c>
      <c r="C10" s="117" t="s">
        <v>101</v>
      </c>
      <c r="D10" s="6"/>
      <c r="E10" s="153" t="s">
        <v>2</v>
      </c>
      <c r="F10" s="154"/>
      <c r="G10" s="116" t="s">
        <v>116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</row>
    <row r="11" spans="1:255" s="31" customFormat="1" ht="18" customHeight="1" x14ac:dyDescent="0.3">
      <c r="A11" s="29"/>
      <c r="B11" s="8" t="s">
        <v>3</v>
      </c>
      <c r="C11" s="116" t="s">
        <v>83</v>
      </c>
      <c r="D11" s="6"/>
      <c r="E11" s="153" t="s">
        <v>84</v>
      </c>
      <c r="F11" s="154"/>
      <c r="G11" s="148">
        <v>450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</row>
    <row r="12" spans="1:255" s="31" customFormat="1" ht="11.25" customHeight="1" x14ac:dyDescent="0.3">
      <c r="A12" s="29"/>
      <c r="B12" s="8" t="s">
        <v>4</v>
      </c>
      <c r="C12" s="117" t="s">
        <v>63</v>
      </c>
      <c r="D12" s="6"/>
      <c r="E12" s="9" t="s">
        <v>5</v>
      </c>
      <c r="F12" s="10"/>
      <c r="G12" s="119">
        <f>(G9*G11)</f>
        <v>15750000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</row>
    <row r="13" spans="1:255" s="31" customFormat="1" ht="11.25" customHeight="1" x14ac:dyDescent="0.3">
      <c r="A13" s="29"/>
      <c r="B13" s="8" t="s">
        <v>6</v>
      </c>
      <c r="C13" s="116" t="s">
        <v>64</v>
      </c>
      <c r="D13" s="6"/>
      <c r="E13" s="153" t="s">
        <v>7</v>
      </c>
      <c r="F13" s="154"/>
      <c r="G13" s="116" t="s">
        <v>60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</row>
    <row r="14" spans="1:255" s="31" customFormat="1" ht="13.5" customHeight="1" x14ac:dyDescent="0.3">
      <c r="A14" s="29"/>
      <c r="B14" s="8" t="s">
        <v>8</v>
      </c>
      <c r="C14" s="116" t="s">
        <v>102</v>
      </c>
      <c r="D14" s="6"/>
      <c r="E14" s="153" t="s">
        <v>9</v>
      </c>
      <c r="F14" s="154"/>
      <c r="G14" s="116" t="s">
        <v>65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</row>
    <row r="15" spans="1:255" s="31" customFormat="1" ht="25.5" customHeight="1" x14ac:dyDescent="0.3">
      <c r="A15" s="29"/>
      <c r="B15" s="8" t="s">
        <v>10</v>
      </c>
      <c r="C15" s="118">
        <v>44726</v>
      </c>
      <c r="D15" s="6"/>
      <c r="E15" s="155" t="s">
        <v>11</v>
      </c>
      <c r="F15" s="156"/>
      <c r="G15" s="117" t="s">
        <v>61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</row>
    <row r="16" spans="1:255" s="31" customFormat="1" ht="12" customHeight="1" x14ac:dyDescent="0.3">
      <c r="A16" s="32"/>
      <c r="B16" s="33"/>
      <c r="C16" s="34"/>
      <c r="D16" s="35"/>
      <c r="E16" s="36"/>
      <c r="F16" s="36"/>
      <c r="G16" s="37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</row>
    <row r="17" spans="1:255" s="31" customFormat="1" ht="12" customHeight="1" x14ac:dyDescent="0.3">
      <c r="A17" s="38"/>
      <c r="B17" s="157" t="s">
        <v>12</v>
      </c>
      <c r="C17" s="158"/>
      <c r="D17" s="158"/>
      <c r="E17" s="158"/>
      <c r="F17" s="158"/>
      <c r="G17" s="158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</row>
    <row r="18" spans="1:255" s="31" customFormat="1" ht="12" customHeight="1" x14ac:dyDescent="0.3">
      <c r="A18" s="32"/>
      <c r="B18" s="39"/>
      <c r="C18" s="40"/>
      <c r="D18" s="40"/>
      <c r="E18" s="40"/>
      <c r="F18" s="40"/>
      <c r="G18" s="4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</row>
    <row r="19" spans="1:255" s="31" customFormat="1" ht="12" customHeight="1" x14ac:dyDescent="0.3">
      <c r="A19" s="29"/>
      <c r="B19" s="41" t="s">
        <v>13</v>
      </c>
      <c r="C19" s="42"/>
      <c r="D19" s="35"/>
      <c r="E19" s="35"/>
      <c r="F19" s="35"/>
      <c r="G19" s="35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</row>
    <row r="20" spans="1:255" s="31" customFormat="1" ht="24" customHeight="1" x14ac:dyDescent="0.3">
      <c r="A20" s="38"/>
      <c r="B20" s="43" t="s">
        <v>14</v>
      </c>
      <c r="C20" s="43" t="s">
        <v>15</v>
      </c>
      <c r="D20" s="43" t="s">
        <v>16</v>
      </c>
      <c r="E20" s="43" t="s">
        <v>17</v>
      </c>
      <c r="F20" s="43" t="s">
        <v>18</v>
      </c>
      <c r="G20" s="43" t="s">
        <v>19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</row>
    <row r="21" spans="1:255" s="31" customFormat="1" ht="12.75" customHeight="1" x14ac:dyDescent="0.3">
      <c r="A21" s="38"/>
      <c r="B21" s="150" t="s">
        <v>103</v>
      </c>
      <c r="C21" s="117" t="s">
        <v>20</v>
      </c>
      <c r="D21" s="123">
        <v>14</v>
      </c>
      <c r="E21" s="117" t="s">
        <v>67</v>
      </c>
      <c r="F21" s="119">
        <v>35000</v>
      </c>
      <c r="G21" s="119">
        <f t="shared" ref="G21:G27" si="0">(D21*F21)</f>
        <v>490000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</row>
    <row r="22" spans="1:255" s="31" customFormat="1" ht="12.75" customHeight="1" x14ac:dyDescent="0.3">
      <c r="A22" s="38"/>
      <c r="B22" s="150" t="s">
        <v>104</v>
      </c>
      <c r="C22" s="117" t="s">
        <v>20</v>
      </c>
      <c r="D22" s="123">
        <v>10</v>
      </c>
      <c r="E22" s="117" t="s">
        <v>67</v>
      </c>
      <c r="F22" s="119">
        <v>35000</v>
      </c>
      <c r="G22" s="119">
        <f t="shared" si="0"/>
        <v>350000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</row>
    <row r="23" spans="1:255" s="31" customFormat="1" ht="12.75" customHeight="1" x14ac:dyDescent="0.3">
      <c r="A23" s="38"/>
      <c r="B23" s="150" t="s">
        <v>105</v>
      </c>
      <c r="C23" s="117" t="s">
        <v>20</v>
      </c>
      <c r="D23" s="123">
        <v>18</v>
      </c>
      <c r="E23" s="117" t="s">
        <v>89</v>
      </c>
      <c r="F23" s="119">
        <v>35000</v>
      </c>
      <c r="G23" s="119">
        <f t="shared" si="0"/>
        <v>630000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</row>
    <row r="24" spans="1:255" s="31" customFormat="1" ht="12.75" customHeight="1" x14ac:dyDescent="0.3">
      <c r="A24" s="38"/>
      <c r="B24" s="150" t="s">
        <v>97</v>
      </c>
      <c r="C24" s="117" t="s">
        <v>20</v>
      </c>
      <c r="D24" s="123">
        <v>12</v>
      </c>
      <c r="E24" s="117" t="s">
        <v>106</v>
      </c>
      <c r="F24" s="119">
        <v>35000</v>
      </c>
      <c r="G24" s="119">
        <f t="shared" si="0"/>
        <v>420000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</row>
    <row r="25" spans="1:255" s="31" customFormat="1" ht="12.75" customHeight="1" x14ac:dyDescent="0.3">
      <c r="A25" s="38"/>
      <c r="B25" s="150" t="s">
        <v>107</v>
      </c>
      <c r="C25" s="117" t="s">
        <v>20</v>
      </c>
      <c r="D25" s="123">
        <v>6</v>
      </c>
      <c r="E25" s="117" t="s">
        <v>108</v>
      </c>
      <c r="F25" s="119">
        <v>35000</v>
      </c>
      <c r="G25" s="119">
        <f t="shared" si="0"/>
        <v>210000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</row>
    <row r="26" spans="1:255" s="31" customFormat="1" ht="12.75" customHeight="1" x14ac:dyDescent="0.3">
      <c r="A26" s="38"/>
      <c r="B26" s="150" t="s">
        <v>74</v>
      </c>
      <c r="C26" s="117" t="s">
        <v>20</v>
      </c>
      <c r="D26" s="123">
        <v>6</v>
      </c>
      <c r="E26" s="117" t="s">
        <v>108</v>
      </c>
      <c r="F26" s="119">
        <v>35000</v>
      </c>
      <c r="G26" s="119">
        <f t="shared" si="0"/>
        <v>210000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</row>
    <row r="27" spans="1:255" s="31" customFormat="1" ht="12.75" customHeight="1" x14ac:dyDescent="0.3">
      <c r="A27" s="38"/>
      <c r="B27" s="150" t="s">
        <v>109</v>
      </c>
      <c r="C27" s="117" t="s">
        <v>20</v>
      </c>
      <c r="D27" s="123">
        <v>70</v>
      </c>
      <c r="E27" s="117" t="s">
        <v>62</v>
      </c>
      <c r="F27" s="119">
        <v>35000</v>
      </c>
      <c r="G27" s="119">
        <f t="shared" si="0"/>
        <v>2450000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</row>
    <row r="28" spans="1:255" s="31" customFormat="1" ht="12.75" customHeight="1" x14ac:dyDescent="0.3">
      <c r="A28" s="38"/>
      <c r="B28" s="44" t="s">
        <v>21</v>
      </c>
      <c r="C28" s="113"/>
      <c r="D28" s="113"/>
      <c r="E28" s="113"/>
      <c r="F28" s="113"/>
      <c r="G28" s="114">
        <f>SUM(G21:G27)</f>
        <v>4760000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</row>
    <row r="29" spans="1:255" s="31" customFormat="1" ht="12" customHeight="1" x14ac:dyDescent="0.3">
      <c r="A29" s="32"/>
      <c r="B29" s="39"/>
      <c r="C29" s="40"/>
      <c r="D29" s="40"/>
      <c r="E29" s="40"/>
      <c r="F29" s="45"/>
      <c r="G29" s="45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</row>
    <row r="30" spans="1:255" s="31" customFormat="1" ht="12" customHeight="1" x14ac:dyDescent="0.3">
      <c r="A30" s="29"/>
      <c r="B30" s="46" t="s">
        <v>22</v>
      </c>
      <c r="C30" s="47"/>
      <c r="D30" s="48"/>
      <c r="E30" s="48"/>
      <c r="F30" s="48"/>
      <c r="G30" s="48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</row>
    <row r="31" spans="1:255" s="31" customFormat="1" ht="24" customHeight="1" x14ac:dyDescent="0.3">
      <c r="A31" s="29"/>
      <c r="B31" s="49" t="s">
        <v>14</v>
      </c>
      <c r="C31" s="50" t="s">
        <v>15</v>
      </c>
      <c r="D31" s="50" t="s">
        <v>16</v>
      </c>
      <c r="E31" s="49" t="s">
        <v>17</v>
      </c>
      <c r="F31" s="50" t="s">
        <v>18</v>
      </c>
      <c r="G31" s="49" t="s">
        <v>19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</row>
    <row r="32" spans="1:255" s="31" customFormat="1" ht="12" customHeight="1" x14ac:dyDescent="0.3">
      <c r="A32" s="29"/>
      <c r="B32" s="51"/>
      <c r="C32" s="51"/>
      <c r="D32" s="51"/>
      <c r="E32" s="51"/>
      <c r="F32" s="51"/>
      <c r="G32" s="51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</row>
    <row r="33" spans="1:255" s="31" customFormat="1" ht="12" customHeight="1" x14ac:dyDescent="0.3">
      <c r="A33" s="29"/>
      <c r="B33" s="52" t="s">
        <v>23</v>
      </c>
      <c r="C33" s="53"/>
      <c r="D33" s="53"/>
      <c r="E33" s="53"/>
      <c r="F33" s="53"/>
      <c r="G33" s="53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</row>
    <row r="34" spans="1:255" s="31" customFormat="1" ht="12" customHeight="1" x14ac:dyDescent="0.3">
      <c r="A34" s="32"/>
      <c r="B34" s="54"/>
      <c r="C34" s="55"/>
      <c r="D34" s="55"/>
      <c r="E34" s="55"/>
      <c r="F34" s="56"/>
      <c r="G34" s="56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</row>
    <row r="35" spans="1:255" s="31" customFormat="1" ht="12" customHeight="1" x14ac:dyDescent="0.3">
      <c r="A35" s="29"/>
      <c r="B35" s="46" t="s">
        <v>24</v>
      </c>
      <c r="C35" s="47"/>
      <c r="D35" s="48"/>
      <c r="E35" s="48"/>
      <c r="F35" s="48"/>
      <c r="G35" s="48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</row>
    <row r="36" spans="1:255" s="31" customFormat="1" ht="24" customHeight="1" x14ac:dyDescent="0.3">
      <c r="A36" s="29"/>
      <c r="B36" s="61" t="s">
        <v>14</v>
      </c>
      <c r="C36" s="61" t="s">
        <v>15</v>
      </c>
      <c r="D36" s="61" t="s">
        <v>16</v>
      </c>
      <c r="E36" s="61" t="s">
        <v>17</v>
      </c>
      <c r="F36" s="62" t="s">
        <v>18</v>
      </c>
      <c r="G36" s="61" t="s">
        <v>19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</row>
    <row r="37" spans="1:255" s="31" customFormat="1" ht="13.8" x14ac:dyDescent="0.3">
      <c r="A37" s="58"/>
      <c r="B37" s="142" t="s">
        <v>78</v>
      </c>
      <c r="C37" s="138" t="s">
        <v>75</v>
      </c>
      <c r="D37" s="139">
        <v>4</v>
      </c>
      <c r="E37" s="117" t="s">
        <v>67</v>
      </c>
      <c r="F37" s="140">
        <v>40000</v>
      </c>
      <c r="G37" s="140">
        <f t="shared" ref="G37:G40" si="1">(D37*F37)</f>
        <v>160000</v>
      </c>
      <c r="H37" s="30"/>
      <c r="I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</row>
    <row r="38" spans="1:255" s="31" customFormat="1" ht="13.8" x14ac:dyDescent="0.3">
      <c r="A38" s="58"/>
      <c r="B38" s="144" t="s">
        <v>98</v>
      </c>
      <c r="C38" s="138" t="s">
        <v>75</v>
      </c>
      <c r="D38" s="123">
        <v>4</v>
      </c>
      <c r="E38" s="117" t="s">
        <v>67</v>
      </c>
      <c r="F38" s="140">
        <v>40000</v>
      </c>
      <c r="G38" s="140">
        <f t="shared" si="1"/>
        <v>160000</v>
      </c>
      <c r="H38" s="30"/>
      <c r="I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</row>
    <row r="39" spans="1:255" s="31" customFormat="1" ht="13.8" x14ac:dyDescent="0.3">
      <c r="A39" s="58"/>
      <c r="B39" s="142" t="s">
        <v>79</v>
      </c>
      <c r="C39" s="138" t="s">
        <v>75</v>
      </c>
      <c r="D39" s="139">
        <v>1</v>
      </c>
      <c r="E39" s="117" t="s">
        <v>67</v>
      </c>
      <c r="F39" s="140">
        <v>40000</v>
      </c>
      <c r="G39" s="140">
        <f t="shared" si="1"/>
        <v>40000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</row>
    <row r="40" spans="1:255" s="31" customFormat="1" ht="13.8" x14ac:dyDescent="0.3">
      <c r="A40" s="58"/>
      <c r="B40" s="143" t="s">
        <v>80</v>
      </c>
      <c r="C40" s="138" t="s">
        <v>75</v>
      </c>
      <c r="D40" s="141">
        <v>3</v>
      </c>
      <c r="E40" s="117" t="s">
        <v>67</v>
      </c>
      <c r="F40" s="140">
        <v>40000</v>
      </c>
      <c r="G40" s="140">
        <f t="shared" si="1"/>
        <v>120000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</row>
    <row r="41" spans="1:255" s="31" customFormat="1" ht="12.75" customHeight="1" x14ac:dyDescent="0.3">
      <c r="A41" s="29"/>
      <c r="B41" s="59" t="s">
        <v>25</v>
      </c>
      <c r="C41" s="112"/>
      <c r="D41" s="112"/>
      <c r="E41" s="112"/>
      <c r="F41" s="112"/>
      <c r="G41" s="111">
        <f>SUM(G37:G40)</f>
        <v>480000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</row>
    <row r="42" spans="1:255" s="31" customFormat="1" ht="12" customHeight="1" x14ac:dyDescent="0.3">
      <c r="A42" s="32"/>
      <c r="B42" s="54"/>
      <c r="C42" s="55"/>
      <c r="D42" s="55"/>
      <c r="E42" s="55"/>
      <c r="F42" s="56"/>
      <c r="G42" s="56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</row>
    <row r="43" spans="1:255" s="31" customFormat="1" ht="12" customHeight="1" x14ac:dyDescent="0.3">
      <c r="A43" s="29"/>
      <c r="B43" s="46" t="s">
        <v>26</v>
      </c>
      <c r="C43" s="47"/>
      <c r="D43" s="48"/>
      <c r="E43" s="48"/>
      <c r="F43" s="48"/>
      <c r="G43" s="48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</row>
    <row r="44" spans="1:255" s="31" customFormat="1" ht="24" customHeight="1" x14ac:dyDescent="0.3">
      <c r="A44" s="29"/>
      <c r="B44" s="57" t="s">
        <v>27</v>
      </c>
      <c r="C44" s="62" t="s">
        <v>28</v>
      </c>
      <c r="D44" s="62" t="s">
        <v>29</v>
      </c>
      <c r="E44" s="62" t="s">
        <v>17</v>
      </c>
      <c r="F44" s="62" t="s">
        <v>18</v>
      </c>
      <c r="G44" s="62" t="s">
        <v>19</v>
      </c>
      <c r="H44" s="30"/>
      <c r="I44" s="30"/>
      <c r="J44" s="30"/>
      <c r="K44" s="6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</row>
    <row r="45" spans="1:255" s="31" customFormat="1" ht="12.75" customHeight="1" x14ac:dyDescent="0.3">
      <c r="A45" s="38"/>
      <c r="B45" s="12" t="s">
        <v>30</v>
      </c>
      <c r="C45" s="13"/>
      <c r="D45" s="13"/>
      <c r="E45" s="13"/>
      <c r="F45" s="13"/>
      <c r="G45" s="122"/>
      <c r="H45" s="30"/>
      <c r="I45" s="30"/>
      <c r="J45" s="30"/>
      <c r="K45" s="6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</row>
    <row r="46" spans="1:255" s="31" customFormat="1" ht="12.75" customHeight="1" x14ac:dyDescent="0.3">
      <c r="A46" s="38"/>
      <c r="B46" s="9" t="s">
        <v>110</v>
      </c>
      <c r="C46" s="14" t="s">
        <v>87</v>
      </c>
      <c r="D46" s="15">
        <v>8</v>
      </c>
      <c r="E46" s="14" t="s">
        <v>96</v>
      </c>
      <c r="F46" s="7">
        <v>93960</v>
      </c>
      <c r="G46" s="121">
        <f>(D46*F46)</f>
        <v>751680</v>
      </c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</row>
    <row r="47" spans="1:255" s="31" customFormat="1" ht="12.75" customHeight="1" x14ac:dyDescent="0.3">
      <c r="A47" s="38"/>
      <c r="B47" s="16" t="s">
        <v>31</v>
      </c>
      <c r="C47" s="17"/>
      <c r="D47" s="10"/>
      <c r="E47" s="17"/>
      <c r="F47" s="7"/>
      <c r="G47" s="121">
        <f t="shared" ref="G47:G57" si="2">(D47*F47)</f>
        <v>0</v>
      </c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</row>
    <row r="48" spans="1:255" s="31" customFormat="1" ht="12.75" customHeight="1" x14ac:dyDescent="0.3">
      <c r="A48" s="38"/>
      <c r="B48" s="18" t="s">
        <v>90</v>
      </c>
      <c r="C48" s="17" t="s">
        <v>32</v>
      </c>
      <c r="D48" s="10">
        <v>100</v>
      </c>
      <c r="E48" s="11" t="s">
        <v>99</v>
      </c>
      <c r="F48" s="7">
        <f>50000/25</f>
        <v>2000</v>
      </c>
      <c r="G48" s="121">
        <f t="shared" si="2"/>
        <v>200000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</row>
    <row r="49" spans="1:255" s="31" customFormat="1" ht="12.75" customHeight="1" x14ac:dyDescent="0.3">
      <c r="A49" s="38"/>
      <c r="B49" s="18" t="s">
        <v>91</v>
      </c>
      <c r="C49" s="17" t="s">
        <v>32</v>
      </c>
      <c r="D49" s="10">
        <v>200</v>
      </c>
      <c r="E49" s="19" t="s">
        <v>66</v>
      </c>
      <c r="F49" s="7">
        <f>55000/25</f>
        <v>2200</v>
      </c>
      <c r="G49" s="121">
        <f t="shared" si="2"/>
        <v>440000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</row>
    <row r="50" spans="1:255" s="31" customFormat="1" ht="12.75" customHeight="1" x14ac:dyDescent="0.3">
      <c r="A50" s="38"/>
      <c r="B50" s="18" t="s">
        <v>92</v>
      </c>
      <c r="C50" s="17" t="s">
        <v>32</v>
      </c>
      <c r="D50" s="10">
        <v>50</v>
      </c>
      <c r="E50" s="11" t="s">
        <v>71</v>
      </c>
      <c r="F50" s="7">
        <f>55000/25</f>
        <v>2200</v>
      </c>
      <c r="G50" s="121">
        <f t="shared" si="2"/>
        <v>110000</v>
      </c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</row>
    <row r="51" spans="1:255" s="31" customFormat="1" ht="12.75" customHeight="1" x14ac:dyDescent="0.3">
      <c r="A51" s="38"/>
      <c r="B51" s="20" t="s">
        <v>111</v>
      </c>
      <c r="C51" s="17" t="s">
        <v>32</v>
      </c>
      <c r="D51" s="10">
        <v>100</v>
      </c>
      <c r="E51" s="11" t="s">
        <v>72</v>
      </c>
      <c r="F51" s="7">
        <f>80000/25</f>
        <v>3200</v>
      </c>
      <c r="G51" s="121">
        <f t="shared" si="2"/>
        <v>320000</v>
      </c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</row>
    <row r="52" spans="1:255" s="31" customFormat="1" ht="12.75" customHeight="1" x14ac:dyDescent="0.3">
      <c r="A52" s="38"/>
      <c r="B52" s="20" t="s">
        <v>112</v>
      </c>
      <c r="C52" s="17" t="s">
        <v>33</v>
      </c>
      <c r="D52" s="10">
        <v>100</v>
      </c>
      <c r="E52" s="11" t="s">
        <v>73</v>
      </c>
      <c r="F52" s="7">
        <f>25000/25</f>
        <v>1000</v>
      </c>
      <c r="G52" s="121">
        <f t="shared" si="2"/>
        <v>100000</v>
      </c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</row>
    <row r="53" spans="1:255" s="31" customFormat="1" ht="12.75" customHeight="1" x14ac:dyDescent="0.3">
      <c r="A53" s="38"/>
      <c r="B53" s="20" t="s">
        <v>70</v>
      </c>
      <c r="C53" s="14" t="s">
        <v>32</v>
      </c>
      <c r="D53" s="15">
        <v>12000</v>
      </c>
      <c r="E53" s="11" t="s">
        <v>72</v>
      </c>
      <c r="F53" s="7">
        <v>120</v>
      </c>
      <c r="G53" s="121">
        <f t="shared" si="2"/>
        <v>1440000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</row>
    <row r="54" spans="1:255" s="31" customFormat="1" ht="12.75" customHeight="1" x14ac:dyDescent="0.3">
      <c r="A54" s="38"/>
      <c r="B54" s="16" t="s">
        <v>34</v>
      </c>
      <c r="C54" s="17"/>
      <c r="D54" s="10"/>
      <c r="E54" s="17"/>
      <c r="F54" s="7"/>
      <c r="G54" s="120">
        <f t="shared" si="2"/>
        <v>0</v>
      </c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</row>
    <row r="55" spans="1:255" s="31" customFormat="1" ht="12.75" customHeight="1" x14ac:dyDescent="0.3">
      <c r="A55" s="38"/>
      <c r="B55" s="18" t="s">
        <v>113</v>
      </c>
      <c r="C55" s="21" t="s">
        <v>32</v>
      </c>
      <c r="D55" s="22">
        <v>4</v>
      </c>
      <c r="E55" s="11" t="s">
        <v>85</v>
      </c>
      <c r="F55" s="23">
        <f>134570/25</f>
        <v>5382.8</v>
      </c>
      <c r="G55" s="120">
        <f t="shared" si="2"/>
        <v>21531.200000000001</v>
      </c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</row>
    <row r="56" spans="1:255" s="31" customFormat="1" ht="12.75" customHeight="1" x14ac:dyDescent="0.3">
      <c r="A56" s="38"/>
      <c r="B56" s="18" t="s">
        <v>93</v>
      </c>
      <c r="C56" s="21" t="s">
        <v>33</v>
      </c>
      <c r="D56" s="22">
        <v>1</v>
      </c>
      <c r="E56" s="11" t="s">
        <v>94</v>
      </c>
      <c r="F56" s="23">
        <v>40000</v>
      </c>
      <c r="G56" s="120">
        <f t="shared" si="2"/>
        <v>40000</v>
      </c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</row>
    <row r="57" spans="1:255" s="31" customFormat="1" ht="12.75" customHeight="1" x14ac:dyDescent="0.3">
      <c r="A57" s="38"/>
      <c r="B57" s="18" t="s">
        <v>117</v>
      </c>
      <c r="C57" s="21" t="s">
        <v>33</v>
      </c>
      <c r="D57" s="22">
        <v>1</v>
      </c>
      <c r="E57" s="11" t="s">
        <v>94</v>
      </c>
      <c r="F57" s="23">
        <v>16000</v>
      </c>
      <c r="G57" s="120">
        <f t="shared" si="2"/>
        <v>16000</v>
      </c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</row>
    <row r="58" spans="1:255" s="31" customFormat="1" ht="13.5" customHeight="1" x14ac:dyDescent="0.3">
      <c r="A58" s="29"/>
      <c r="B58" s="52" t="s">
        <v>35</v>
      </c>
      <c r="C58" s="112"/>
      <c r="D58" s="112"/>
      <c r="E58" s="112"/>
      <c r="F58" s="112"/>
      <c r="G58" s="111">
        <f>SUM(G45:G57)</f>
        <v>3439211.2</v>
      </c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</row>
    <row r="59" spans="1:255" s="31" customFormat="1" ht="12" customHeight="1" x14ac:dyDescent="0.3">
      <c r="A59" s="32"/>
      <c r="B59" s="54"/>
      <c r="C59" s="55"/>
      <c r="D59" s="55"/>
      <c r="E59" s="55"/>
      <c r="F59" s="56"/>
      <c r="G59" s="56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</row>
    <row r="60" spans="1:255" s="31" customFormat="1" ht="12" customHeight="1" x14ac:dyDescent="0.3">
      <c r="A60" s="29"/>
      <c r="B60" s="46" t="s">
        <v>36</v>
      </c>
      <c r="C60" s="47"/>
      <c r="D60" s="48"/>
      <c r="E60" s="48"/>
      <c r="F60" s="48"/>
      <c r="G60" s="48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</row>
    <row r="61" spans="1:255" s="31" customFormat="1" ht="24" customHeight="1" x14ac:dyDescent="0.3">
      <c r="A61" s="29"/>
      <c r="B61" s="61" t="s">
        <v>37</v>
      </c>
      <c r="C61" s="62" t="s">
        <v>28</v>
      </c>
      <c r="D61" s="63" t="s">
        <v>29</v>
      </c>
      <c r="E61" s="61" t="s">
        <v>17</v>
      </c>
      <c r="F61" s="63" t="s">
        <v>18</v>
      </c>
      <c r="G61" s="64" t="s">
        <v>19</v>
      </c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</row>
    <row r="62" spans="1:255" s="31" customFormat="1" ht="15.75" customHeight="1" x14ac:dyDescent="0.3">
      <c r="A62" s="58"/>
      <c r="B62" s="24" t="s">
        <v>114</v>
      </c>
      <c r="C62" s="145" t="s">
        <v>86</v>
      </c>
      <c r="D62" s="146">
        <v>5</v>
      </c>
      <c r="E62" s="126" t="s">
        <v>95</v>
      </c>
      <c r="F62" s="147">
        <v>4000</v>
      </c>
      <c r="G62" s="149">
        <f t="shared" ref="G62" si="3">(D62*F62)</f>
        <v>20000</v>
      </c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</row>
    <row r="63" spans="1:255" s="31" customFormat="1" ht="12.75" customHeight="1" x14ac:dyDescent="0.3">
      <c r="A63" s="58"/>
      <c r="B63" s="124" t="s">
        <v>115</v>
      </c>
      <c r="C63" s="128" t="s">
        <v>68</v>
      </c>
      <c r="D63" s="125">
        <v>440</v>
      </c>
      <c r="E63" s="129" t="s">
        <v>95</v>
      </c>
      <c r="F63" s="127">
        <v>500</v>
      </c>
      <c r="G63" s="149">
        <f>(D63*F63)</f>
        <v>220000</v>
      </c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</row>
    <row r="64" spans="1:255" s="31" customFormat="1" ht="13.5" customHeight="1" x14ac:dyDescent="0.3">
      <c r="A64" s="29"/>
      <c r="B64" s="65" t="s">
        <v>38</v>
      </c>
      <c r="C64" s="115"/>
      <c r="D64" s="115"/>
      <c r="E64" s="115"/>
      <c r="F64" s="115"/>
      <c r="G64" s="110">
        <f>SUM(G62:G63)</f>
        <v>240000</v>
      </c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</row>
    <row r="65" spans="1:255" s="31" customFormat="1" ht="12" customHeight="1" x14ac:dyDescent="0.3">
      <c r="A65" s="32"/>
      <c r="B65" s="66"/>
      <c r="C65" s="66"/>
      <c r="D65" s="66"/>
      <c r="E65" s="66"/>
      <c r="F65" s="67"/>
      <c r="G65" s="67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</row>
    <row r="66" spans="1:255" s="31" customFormat="1" ht="12" customHeight="1" x14ac:dyDescent="0.3">
      <c r="A66" s="58"/>
      <c r="B66" s="68" t="s">
        <v>39</v>
      </c>
      <c r="C66" s="69"/>
      <c r="D66" s="69"/>
      <c r="E66" s="69"/>
      <c r="F66" s="69"/>
      <c r="G66" s="106">
        <f>G28+G41+G58+G64</f>
        <v>8919211.1999999993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</row>
    <row r="67" spans="1:255" s="31" customFormat="1" ht="12" customHeight="1" x14ac:dyDescent="0.3">
      <c r="A67" s="58"/>
      <c r="B67" s="70" t="s">
        <v>40</v>
      </c>
      <c r="C67" s="71"/>
      <c r="D67" s="71"/>
      <c r="E67" s="71"/>
      <c r="F67" s="71"/>
      <c r="G67" s="107">
        <f>G66*0.05</f>
        <v>445960.56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</row>
    <row r="68" spans="1:255" s="31" customFormat="1" ht="12" customHeight="1" x14ac:dyDescent="0.3">
      <c r="A68" s="58"/>
      <c r="B68" s="72" t="s">
        <v>41</v>
      </c>
      <c r="C68" s="73"/>
      <c r="D68" s="73"/>
      <c r="E68" s="73"/>
      <c r="F68" s="73"/>
      <c r="G68" s="108">
        <f>G67+G66</f>
        <v>9365171.7599999998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</row>
    <row r="69" spans="1:255" s="31" customFormat="1" ht="12" customHeight="1" x14ac:dyDescent="0.3">
      <c r="A69" s="58"/>
      <c r="B69" s="70" t="s">
        <v>42</v>
      </c>
      <c r="C69" s="71"/>
      <c r="D69" s="71"/>
      <c r="E69" s="71"/>
      <c r="F69" s="71"/>
      <c r="G69" s="107">
        <f>G12</f>
        <v>15750000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</row>
    <row r="70" spans="1:255" s="31" customFormat="1" ht="12" customHeight="1" x14ac:dyDescent="0.3">
      <c r="A70" s="58"/>
      <c r="B70" s="74" t="s">
        <v>43</v>
      </c>
      <c r="C70" s="75"/>
      <c r="D70" s="75"/>
      <c r="E70" s="75"/>
      <c r="F70" s="75"/>
      <c r="G70" s="109">
        <f>G69-G68</f>
        <v>6384828.2400000002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</row>
    <row r="71" spans="1:255" s="31" customFormat="1" ht="12" customHeight="1" x14ac:dyDescent="0.3">
      <c r="A71" s="58"/>
      <c r="B71" s="76" t="s">
        <v>76</v>
      </c>
      <c r="C71" s="77"/>
      <c r="D71" s="77"/>
      <c r="E71" s="77"/>
      <c r="F71" s="77"/>
      <c r="G71" s="78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</row>
    <row r="72" spans="1:255" s="31" customFormat="1" ht="12.75" customHeight="1" thickBot="1" x14ac:dyDescent="0.35">
      <c r="A72" s="58"/>
      <c r="B72" s="79"/>
      <c r="C72" s="77"/>
      <c r="D72" s="77"/>
      <c r="E72" s="77"/>
      <c r="F72" s="77"/>
      <c r="G72" s="78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</row>
    <row r="73" spans="1:255" s="31" customFormat="1" ht="12" customHeight="1" x14ac:dyDescent="0.3">
      <c r="A73" s="58"/>
      <c r="B73" s="80" t="s">
        <v>77</v>
      </c>
      <c r="C73" s="81"/>
      <c r="D73" s="81"/>
      <c r="E73" s="81"/>
      <c r="F73" s="82"/>
      <c r="G73" s="78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</row>
    <row r="74" spans="1:255" s="31" customFormat="1" ht="12" customHeight="1" x14ac:dyDescent="0.3">
      <c r="A74" s="58"/>
      <c r="B74" s="25" t="s">
        <v>44</v>
      </c>
      <c r="C74" s="79"/>
      <c r="D74" s="79"/>
      <c r="E74" s="79"/>
      <c r="F74" s="83"/>
      <c r="G74" s="78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</row>
    <row r="75" spans="1:255" s="31" customFormat="1" ht="12" customHeight="1" x14ac:dyDescent="0.3">
      <c r="A75" s="58"/>
      <c r="B75" s="25" t="s">
        <v>45</v>
      </c>
      <c r="C75" s="79"/>
      <c r="D75" s="79"/>
      <c r="E75" s="79"/>
      <c r="F75" s="83"/>
      <c r="G75" s="78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</row>
    <row r="76" spans="1:255" s="31" customFormat="1" ht="12" customHeight="1" x14ac:dyDescent="0.3">
      <c r="A76" s="58"/>
      <c r="B76" s="25" t="s">
        <v>46</v>
      </c>
      <c r="C76" s="79"/>
      <c r="D76" s="79"/>
      <c r="E76" s="79"/>
      <c r="F76" s="83"/>
      <c r="G76" s="78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</row>
    <row r="77" spans="1:255" s="31" customFormat="1" ht="12" customHeight="1" x14ac:dyDescent="0.3">
      <c r="A77" s="58"/>
      <c r="B77" s="25" t="s">
        <v>47</v>
      </c>
      <c r="C77" s="79"/>
      <c r="D77" s="79"/>
      <c r="E77" s="79"/>
      <c r="F77" s="83"/>
      <c r="G77" s="78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0"/>
      <c r="IU77" s="30"/>
    </row>
    <row r="78" spans="1:255" s="31" customFormat="1" ht="12" customHeight="1" x14ac:dyDescent="0.3">
      <c r="A78" s="58"/>
      <c r="B78" s="25" t="s">
        <v>48</v>
      </c>
      <c r="C78" s="79"/>
      <c r="D78" s="79"/>
      <c r="E78" s="79"/>
      <c r="F78" s="83"/>
      <c r="G78" s="78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</row>
    <row r="79" spans="1:255" s="31" customFormat="1" ht="12.75" customHeight="1" thickBot="1" x14ac:dyDescent="0.35">
      <c r="A79" s="58"/>
      <c r="B79" s="26" t="s">
        <v>49</v>
      </c>
      <c r="C79" s="84"/>
      <c r="D79" s="84"/>
      <c r="E79" s="84"/>
      <c r="F79" s="85"/>
      <c r="G79" s="78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</row>
    <row r="80" spans="1:255" s="31" customFormat="1" ht="12.75" customHeight="1" x14ac:dyDescent="0.3">
      <c r="A80" s="58"/>
      <c r="B80" s="79"/>
      <c r="C80" s="79"/>
      <c r="D80" s="79"/>
      <c r="E80" s="79"/>
      <c r="F80" s="79"/>
      <c r="G80" s="78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</row>
    <row r="81" spans="1:255" s="31" customFormat="1" ht="15" customHeight="1" thickBot="1" x14ac:dyDescent="0.35">
      <c r="A81" s="58"/>
      <c r="B81" s="160" t="s">
        <v>50</v>
      </c>
      <c r="C81" s="161"/>
      <c r="D81" s="86"/>
      <c r="E81" s="87"/>
      <c r="F81" s="87"/>
      <c r="G81" s="78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</row>
    <row r="82" spans="1:255" s="31" customFormat="1" ht="12" customHeight="1" x14ac:dyDescent="0.3">
      <c r="A82" s="58"/>
      <c r="B82" s="88" t="s">
        <v>37</v>
      </c>
      <c r="C82" s="134" t="s">
        <v>88</v>
      </c>
      <c r="D82" s="135" t="s">
        <v>51</v>
      </c>
      <c r="E82" s="87"/>
      <c r="F82" s="87"/>
      <c r="G82" s="78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</row>
    <row r="83" spans="1:255" s="31" customFormat="1" ht="12" customHeight="1" x14ac:dyDescent="0.3">
      <c r="A83" s="58"/>
      <c r="B83" s="89" t="s">
        <v>52</v>
      </c>
      <c r="C83" s="130">
        <f>G28</f>
        <v>4760000</v>
      </c>
      <c r="D83" s="131">
        <f>(C83/C89)</f>
        <v>0.50826617193831369</v>
      </c>
      <c r="E83" s="87"/>
      <c r="F83" s="87"/>
      <c r="G83" s="78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  <c r="IS83" s="30"/>
      <c r="IT83" s="30"/>
      <c r="IU83" s="30"/>
    </row>
    <row r="84" spans="1:255" s="31" customFormat="1" ht="12" customHeight="1" x14ac:dyDescent="0.3">
      <c r="A84" s="58"/>
      <c r="B84" s="89" t="s">
        <v>53</v>
      </c>
      <c r="C84" s="132">
        <v>0</v>
      </c>
      <c r="D84" s="131">
        <v>0</v>
      </c>
      <c r="E84" s="87"/>
      <c r="F84" s="87"/>
      <c r="G84" s="78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  <c r="IS84" s="30"/>
      <c r="IT84" s="30"/>
      <c r="IU84" s="30"/>
    </row>
    <row r="85" spans="1:255" s="31" customFormat="1" ht="12" customHeight="1" x14ac:dyDescent="0.3">
      <c r="A85" s="58"/>
      <c r="B85" s="89" t="s">
        <v>54</v>
      </c>
      <c r="C85" s="130">
        <f>G41</f>
        <v>480000</v>
      </c>
      <c r="D85" s="131">
        <f>(C85/C89)</f>
        <v>5.1253731624031636E-2</v>
      </c>
      <c r="E85" s="87"/>
      <c r="F85" s="87"/>
      <c r="G85" s="78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</row>
    <row r="86" spans="1:255" s="31" customFormat="1" ht="12" customHeight="1" x14ac:dyDescent="0.3">
      <c r="A86" s="58"/>
      <c r="B86" s="89" t="s">
        <v>27</v>
      </c>
      <c r="C86" s="130">
        <f>G58</f>
        <v>3439211.2</v>
      </c>
      <c r="D86" s="131">
        <f>(C86/C89)</f>
        <v>0.36723418300659127</v>
      </c>
      <c r="E86" s="87"/>
      <c r="F86" s="87"/>
      <c r="G86" s="78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</row>
    <row r="87" spans="1:255" s="31" customFormat="1" ht="12" customHeight="1" x14ac:dyDescent="0.3">
      <c r="A87" s="58"/>
      <c r="B87" s="89" t="s">
        <v>55</v>
      </c>
      <c r="C87" s="136">
        <f>G64</f>
        <v>240000</v>
      </c>
      <c r="D87" s="131">
        <f>(C87/C89)</f>
        <v>2.5626865812015818E-2</v>
      </c>
      <c r="E87" s="90"/>
      <c r="F87" s="90"/>
      <c r="G87" s="78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</row>
    <row r="88" spans="1:255" s="31" customFormat="1" ht="12" customHeight="1" x14ac:dyDescent="0.3">
      <c r="A88" s="58"/>
      <c r="B88" s="89" t="s">
        <v>56</v>
      </c>
      <c r="C88" s="136">
        <f>G67</f>
        <v>445960.56</v>
      </c>
      <c r="D88" s="131">
        <f>(C88/C89)</f>
        <v>4.7619047619047623E-2</v>
      </c>
      <c r="E88" s="90"/>
      <c r="F88" s="90"/>
      <c r="G88" s="78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</row>
    <row r="89" spans="1:255" s="31" customFormat="1" ht="12.75" customHeight="1" thickBot="1" x14ac:dyDescent="0.35">
      <c r="A89" s="58"/>
      <c r="B89" s="91" t="s">
        <v>57</v>
      </c>
      <c r="C89" s="137">
        <f>SUM(C83:C88)</f>
        <v>9365171.7599999998</v>
      </c>
      <c r="D89" s="133">
        <f>SUM(D83:D88)</f>
        <v>1</v>
      </c>
      <c r="E89" s="90"/>
      <c r="F89" s="90"/>
      <c r="G89" s="78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</row>
    <row r="90" spans="1:255" s="31" customFormat="1" ht="12" customHeight="1" x14ac:dyDescent="0.3">
      <c r="A90" s="58"/>
      <c r="B90" s="79"/>
      <c r="C90" s="77"/>
      <c r="D90" s="77"/>
      <c r="E90" s="77"/>
      <c r="F90" s="77"/>
      <c r="G90" s="78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</row>
    <row r="91" spans="1:255" s="31" customFormat="1" ht="12.75" customHeight="1" x14ac:dyDescent="0.3">
      <c r="A91" s="58"/>
      <c r="B91" s="93"/>
      <c r="C91" s="77"/>
      <c r="D91" s="77"/>
      <c r="E91" s="77"/>
      <c r="F91" s="77"/>
      <c r="G91" s="78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</row>
    <row r="92" spans="1:255" s="31" customFormat="1" ht="12" customHeight="1" thickBot="1" x14ac:dyDescent="0.35">
      <c r="A92" s="94"/>
      <c r="B92" s="95"/>
      <c r="C92" s="96" t="s">
        <v>58</v>
      </c>
      <c r="D92" s="97"/>
      <c r="E92" s="98"/>
      <c r="F92" s="99"/>
      <c r="G92" s="78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</row>
    <row r="93" spans="1:255" s="31" customFormat="1" ht="12" customHeight="1" x14ac:dyDescent="0.3">
      <c r="A93" s="58"/>
      <c r="B93" s="105" t="s">
        <v>81</v>
      </c>
      <c r="C93" s="27">
        <v>32500</v>
      </c>
      <c r="D93" s="27">
        <v>35000</v>
      </c>
      <c r="E93" s="28">
        <v>37500</v>
      </c>
      <c r="F93" s="100"/>
      <c r="G93" s="101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</row>
    <row r="94" spans="1:255" s="31" customFormat="1" ht="12.75" customHeight="1" thickBot="1" x14ac:dyDescent="0.35">
      <c r="A94" s="58"/>
      <c r="B94" s="91" t="s">
        <v>69</v>
      </c>
      <c r="C94" s="92">
        <f>(G68/C93)</f>
        <v>288.15913107692307</v>
      </c>
      <c r="D94" s="92">
        <f>(G68/D93)</f>
        <v>267.57633599999997</v>
      </c>
      <c r="E94" s="102">
        <f>(G68/E93)</f>
        <v>249.73791359999998</v>
      </c>
      <c r="F94" s="100"/>
      <c r="G94" s="101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</row>
    <row r="95" spans="1:255" s="31" customFormat="1" ht="15.6" customHeight="1" x14ac:dyDescent="0.3">
      <c r="A95" s="58"/>
      <c r="B95" s="159" t="s">
        <v>59</v>
      </c>
      <c r="C95" s="159"/>
      <c r="D95" s="159"/>
      <c r="E95" s="159"/>
      <c r="F95" s="79"/>
      <c r="G95" s="79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  <c r="IR95" s="30"/>
      <c r="IS95" s="30"/>
      <c r="IT95" s="30"/>
      <c r="IU95" s="30"/>
    </row>
    <row r="96" spans="1:255" s="31" customFormat="1" ht="11.25" customHeight="1" x14ac:dyDescent="0.3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</row>
    <row r="97" spans="1:255" s="104" customFormat="1" ht="11.25" customHeight="1" x14ac:dyDescent="0.3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103"/>
      <c r="CJ97" s="103"/>
      <c r="CK97" s="103"/>
      <c r="CL97" s="103"/>
      <c r="CM97" s="103"/>
      <c r="CN97" s="103"/>
      <c r="CO97" s="103"/>
      <c r="CP97" s="103"/>
      <c r="CQ97" s="103"/>
      <c r="CR97" s="103"/>
      <c r="CS97" s="103"/>
      <c r="CT97" s="103"/>
      <c r="CU97" s="103"/>
      <c r="CV97" s="103"/>
      <c r="CW97" s="103"/>
      <c r="CX97" s="103"/>
      <c r="CY97" s="103"/>
      <c r="CZ97" s="103"/>
      <c r="DA97" s="103"/>
      <c r="DB97" s="103"/>
      <c r="DC97" s="103"/>
      <c r="DD97" s="103"/>
      <c r="DE97" s="103"/>
      <c r="DF97" s="103"/>
      <c r="DG97" s="103"/>
      <c r="DH97" s="103"/>
      <c r="DI97" s="103"/>
      <c r="DJ97" s="103"/>
      <c r="DK97" s="103"/>
      <c r="DL97" s="103"/>
      <c r="DM97" s="103"/>
      <c r="DN97" s="103"/>
      <c r="DO97" s="103"/>
      <c r="DP97" s="103"/>
      <c r="DQ97" s="103"/>
      <c r="DR97" s="103"/>
      <c r="DS97" s="103"/>
      <c r="DT97" s="103"/>
      <c r="DU97" s="103"/>
      <c r="DV97" s="103"/>
      <c r="DW97" s="103"/>
      <c r="DX97" s="103"/>
      <c r="DY97" s="103"/>
      <c r="DZ97" s="103"/>
      <c r="EA97" s="103"/>
      <c r="EB97" s="103"/>
      <c r="EC97" s="103"/>
      <c r="ED97" s="103"/>
      <c r="EE97" s="103"/>
      <c r="EF97" s="103"/>
      <c r="EG97" s="103"/>
      <c r="EH97" s="103"/>
      <c r="EI97" s="103"/>
      <c r="EJ97" s="103"/>
      <c r="EK97" s="103"/>
      <c r="EL97" s="103"/>
      <c r="EM97" s="103"/>
      <c r="EN97" s="103"/>
      <c r="EO97" s="103"/>
      <c r="EP97" s="103"/>
      <c r="EQ97" s="103"/>
      <c r="ER97" s="103"/>
      <c r="ES97" s="103"/>
      <c r="ET97" s="103"/>
      <c r="EU97" s="103"/>
      <c r="EV97" s="103"/>
      <c r="EW97" s="103"/>
      <c r="EX97" s="103"/>
      <c r="EY97" s="103"/>
      <c r="EZ97" s="103"/>
      <c r="FA97" s="103"/>
      <c r="FB97" s="103"/>
      <c r="FC97" s="103"/>
      <c r="FD97" s="103"/>
      <c r="FE97" s="103"/>
      <c r="FF97" s="103"/>
      <c r="FG97" s="103"/>
      <c r="FH97" s="103"/>
      <c r="FI97" s="103"/>
      <c r="FJ97" s="103"/>
      <c r="FK97" s="103"/>
      <c r="FL97" s="103"/>
      <c r="FM97" s="103"/>
      <c r="FN97" s="103"/>
      <c r="FO97" s="103"/>
      <c r="FP97" s="103"/>
      <c r="FQ97" s="103"/>
      <c r="FR97" s="103"/>
      <c r="FS97" s="103"/>
      <c r="FT97" s="103"/>
      <c r="FU97" s="103"/>
      <c r="FV97" s="103"/>
      <c r="FW97" s="103"/>
      <c r="FX97" s="103"/>
      <c r="FY97" s="103"/>
      <c r="FZ97" s="103"/>
      <c r="GA97" s="103"/>
      <c r="GB97" s="103"/>
      <c r="GC97" s="103"/>
      <c r="GD97" s="103"/>
      <c r="GE97" s="103"/>
      <c r="GF97" s="103"/>
      <c r="GG97" s="103"/>
      <c r="GH97" s="103"/>
      <c r="GI97" s="103"/>
      <c r="GJ97" s="103"/>
      <c r="GK97" s="103"/>
      <c r="GL97" s="103"/>
      <c r="GM97" s="103"/>
      <c r="GN97" s="103"/>
      <c r="GO97" s="103"/>
      <c r="GP97" s="103"/>
      <c r="GQ97" s="103"/>
      <c r="GR97" s="103"/>
      <c r="GS97" s="103"/>
      <c r="GT97" s="103"/>
      <c r="GU97" s="103"/>
      <c r="GV97" s="103"/>
      <c r="GW97" s="103"/>
      <c r="GX97" s="103"/>
      <c r="GY97" s="103"/>
      <c r="GZ97" s="103"/>
      <c r="HA97" s="103"/>
      <c r="HB97" s="103"/>
      <c r="HC97" s="103"/>
      <c r="HD97" s="103"/>
      <c r="HE97" s="103"/>
      <c r="HF97" s="103"/>
      <c r="HG97" s="103"/>
      <c r="HH97" s="103"/>
      <c r="HI97" s="103"/>
      <c r="HJ97" s="103"/>
      <c r="HK97" s="103"/>
      <c r="HL97" s="103"/>
      <c r="HM97" s="103"/>
      <c r="HN97" s="103"/>
      <c r="HO97" s="103"/>
      <c r="HP97" s="103"/>
      <c r="HQ97" s="103"/>
      <c r="HR97" s="103"/>
      <c r="HS97" s="103"/>
      <c r="HT97" s="103"/>
      <c r="HU97" s="103"/>
      <c r="HV97" s="103"/>
      <c r="HW97" s="103"/>
      <c r="HX97" s="103"/>
      <c r="HY97" s="103"/>
      <c r="HZ97" s="103"/>
      <c r="IA97" s="103"/>
      <c r="IB97" s="103"/>
      <c r="IC97" s="103"/>
      <c r="ID97" s="103"/>
      <c r="IE97" s="103"/>
      <c r="IF97" s="103"/>
      <c r="IG97" s="103"/>
      <c r="IH97" s="103"/>
      <c r="II97" s="103"/>
      <c r="IJ97" s="103"/>
      <c r="IK97" s="103"/>
      <c r="IL97" s="103"/>
      <c r="IM97" s="103"/>
      <c r="IN97" s="103"/>
      <c r="IO97" s="103"/>
      <c r="IP97" s="103"/>
      <c r="IQ97" s="103"/>
      <c r="IR97" s="103"/>
      <c r="IS97" s="103"/>
      <c r="IT97" s="103"/>
      <c r="IU97" s="103"/>
    </row>
    <row r="98" spans="1:255" s="104" customFormat="1" ht="11.25" customHeight="1" x14ac:dyDescent="0.3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/>
      <c r="CI98" s="103"/>
      <c r="CJ98" s="103"/>
      <c r="CK98" s="103"/>
      <c r="CL98" s="103"/>
      <c r="CM98" s="103"/>
      <c r="CN98" s="103"/>
      <c r="CO98" s="103"/>
      <c r="CP98" s="103"/>
      <c r="CQ98" s="103"/>
      <c r="CR98" s="103"/>
      <c r="CS98" s="103"/>
      <c r="CT98" s="103"/>
      <c r="CU98" s="103"/>
      <c r="CV98" s="103"/>
      <c r="CW98" s="103"/>
      <c r="CX98" s="103"/>
      <c r="CY98" s="103"/>
      <c r="CZ98" s="103"/>
      <c r="DA98" s="103"/>
      <c r="DB98" s="103"/>
      <c r="DC98" s="103"/>
      <c r="DD98" s="103"/>
      <c r="DE98" s="103"/>
      <c r="DF98" s="103"/>
      <c r="DG98" s="103"/>
      <c r="DH98" s="103"/>
      <c r="DI98" s="103"/>
      <c r="DJ98" s="103"/>
      <c r="DK98" s="103"/>
      <c r="DL98" s="103"/>
      <c r="DM98" s="103"/>
      <c r="DN98" s="103"/>
      <c r="DO98" s="103"/>
      <c r="DP98" s="103"/>
      <c r="DQ98" s="103"/>
      <c r="DR98" s="103"/>
      <c r="DS98" s="103"/>
      <c r="DT98" s="103"/>
      <c r="DU98" s="103"/>
      <c r="DV98" s="103"/>
      <c r="DW98" s="103"/>
      <c r="DX98" s="103"/>
      <c r="DY98" s="103"/>
      <c r="DZ98" s="103"/>
      <c r="EA98" s="103"/>
      <c r="EB98" s="103"/>
      <c r="EC98" s="103"/>
      <c r="ED98" s="103"/>
      <c r="EE98" s="103"/>
      <c r="EF98" s="103"/>
      <c r="EG98" s="103"/>
      <c r="EH98" s="103"/>
      <c r="EI98" s="103"/>
      <c r="EJ98" s="103"/>
      <c r="EK98" s="103"/>
      <c r="EL98" s="103"/>
      <c r="EM98" s="103"/>
      <c r="EN98" s="103"/>
      <c r="EO98" s="103"/>
      <c r="EP98" s="103"/>
      <c r="EQ98" s="103"/>
      <c r="ER98" s="103"/>
      <c r="ES98" s="103"/>
      <c r="ET98" s="103"/>
      <c r="EU98" s="103"/>
      <c r="EV98" s="103"/>
      <c r="EW98" s="103"/>
      <c r="EX98" s="103"/>
      <c r="EY98" s="103"/>
      <c r="EZ98" s="103"/>
      <c r="FA98" s="103"/>
      <c r="FB98" s="103"/>
      <c r="FC98" s="103"/>
      <c r="FD98" s="103"/>
      <c r="FE98" s="103"/>
      <c r="FF98" s="103"/>
      <c r="FG98" s="103"/>
      <c r="FH98" s="103"/>
      <c r="FI98" s="103"/>
      <c r="FJ98" s="103"/>
      <c r="FK98" s="103"/>
      <c r="FL98" s="103"/>
      <c r="FM98" s="103"/>
      <c r="FN98" s="103"/>
      <c r="FO98" s="103"/>
      <c r="FP98" s="103"/>
      <c r="FQ98" s="103"/>
      <c r="FR98" s="103"/>
      <c r="FS98" s="103"/>
      <c r="FT98" s="103"/>
      <c r="FU98" s="103"/>
      <c r="FV98" s="103"/>
      <c r="FW98" s="103"/>
      <c r="FX98" s="103"/>
      <c r="FY98" s="103"/>
      <c r="FZ98" s="103"/>
      <c r="GA98" s="103"/>
      <c r="GB98" s="103"/>
      <c r="GC98" s="103"/>
      <c r="GD98" s="103"/>
      <c r="GE98" s="103"/>
      <c r="GF98" s="103"/>
      <c r="GG98" s="103"/>
      <c r="GH98" s="103"/>
      <c r="GI98" s="103"/>
      <c r="GJ98" s="103"/>
      <c r="GK98" s="103"/>
      <c r="GL98" s="103"/>
      <c r="GM98" s="103"/>
      <c r="GN98" s="103"/>
      <c r="GO98" s="103"/>
      <c r="GP98" s="103"/>
      <c r="GQ98" s="103"/>
      <c r="GR98" s="103"/>
      <c r="GS98" s="103"/>
      <c r="GT98" s="103"/>
      <c r="GU98" s="103"/>
      <c r="GV98" s="103"/>
      <c r="GW98" s="103"/>
      <c r="GX98" s="103"/>
      <c r="GY98" s="103"/>
      <c r="GZ98" s="103"/>
      <c r="HA98" s="103"/>
      <c r="HB98" s="103"/>
      <c r="HC98" s="103"/>
      <c r="HD98" s="103"/>
      <c r="HE98" s="103"/>
      <c r="HF98" s="103"/>
      <c r="HG98" s="103"/>
      <c r="HH98" s="103"/>
      <c r="HI98" s="103"/>
      <c r="HJ98" s="103"/>
      <c r="HK98" s="103"/>
      <c r="HL98" s="103"/>
      <c r="HM98" s="103"/>
      <c r="HN98" s="103"/>
      <c r="HO98" s="103"/>
      <c r="HP98" s="103"/>
      <c r="HQ98" s="103"/>
      <c r="HR98" s="103"/>
      <c r="HS98" s="103"/>
      <c r="HT98" s="103"/>
      <c r="HU98" s="103"/>
      <c r="HV98" s="103"/>
      <c r="HW98" s="103"/>
      <c r="HX98" s="103"/>
      <c r="HY98" s="103"/>
      <c r="HZ98" s="103"/>
      <c r="IA98" s="103"/>
      <c r="IB98" s="103"/>
      <c r="IC98" s="103"/>
      <c r="ID98" s="103"/>
      <c r="IE98" s="103"/>
      <c r="IF98" s="103"/>
      <c r="IG98" s="103"/>
      <c r="IH98" s="103"/>
      <c r="II98" s="103"/>
      <c r="IJ98" s="103"/>
      <c r="IK98" s="103"/>
      <c r="IL98" s="103"/>
      <c r="IM98" s="103"/>
      <c r="IN98" s="103"/>
      <c r="IO98" s="103"/>
      <c r="IP98" s="103"/>
      <c r="IQ98" s="103"/>
      <c r="IR98" s="103"/>
      <c r="IS98" s="103"/>
      <c r="IT98" s="103"/>
      <c r="IU98" s="103"/>
    </row>
  </sheetData>
  <mergeCells count="9">
    <mergeCell ref="E9:F9"/>
    <mergeCell ref="E14:F14"/>
    <mergeCell ref="E15:F15"/>
    <mergeCell ref="B17:G17"/>
    <mergeCell ref="B95:E95"/>
    <mergeCell ref="B81:C81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Betarraga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2022-06-18T18:55:31Z</dcterms:modified>
</cp:coreProperties>
</file>