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Yumbel 2022\"/>
    </mc:Choice>
  </mc:AlternateContent>
  <bookViews>
    <workbookView xWindow="0" yWindow="0" windowWidth="20490" windowHeight="7755"/>
  </bookViews>
  <sheets>
    <sheet name="BOVINO" sheetId="11" r:id="rId1"/>
  </sheets>
  <definedNames>
    <definedName name="_xlnm.Print_Area" localSheetId="0">BOVINO!$A$1:$G$88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1" l="1"/>
  <c r="G50" i="11" l="1"/>
  <c r="G48" i="11"/>
  <c r="G47" i="11"/>
  <c r="G45" i="11"/>
  <c r="G44" i="11"/>
  <c r="G43" i="11"/>
  <c r="G42" i="11"/>
  <c r="G41" i="11"/>
  <c r="G25" i="11"/>
  <c r="G24" i="11"/>
  <c r="G23" i="11"/>
  <c r="G22" i="11"/>
  <c r="G21" i="11"/>
  <c r="G26" i="11" l="1"/>
  <c r="G51" i="11" l="1"/>
  <c r="C79" i="11" s="1"/>
  <c r="C77" i="11"/>
  <c r="G62" i="11"/>
  <c r="C80" i="11"/>
  <c r="C76" i="11" l="1"/>
  <c r="C78" i="11" l="1"/>
  <c r="G59" i="11"/>
  <c r="G60" i="11" s="1"/>
  <c r="C81" i="11" s="1"/>
  <c r="C82" i="11" l="1"/>
  <c r="D79" i="11" s="1"/>
  <c r="G61" i="11"/>
  <c r="G63" i="11" s="1"/>
  <c r="D81" i="11" l="1"/>
  <c r="D77" i="11"/>
  <c r="D78" i="11"/>
  <c r="D76" i="11"/>
  <c r="D80" i="11"/>
  <c r="C87" i="11"/>
  <c r="E87" i="11"/>
  <c r="D87" i="11"/>
  <c r="D82" i="11" l="1"/>
</calcChain>
</file>

<file path=xl/sharedStrings.xml><?xml version="1.0" encoding="utf-8"?>
<sst xmlns="http://schemas.openxmlformats.org/spreadsheetml/2006/main" count="136" uniqueCount="96">
  <si>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</si>
  <si>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</si>
  <si>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</si>
  <si>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</si>
  <si>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</si>
  <si>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</si>
  <si>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</si>
  <si>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</si>
  <si>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</si>
  <si>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</si>
  <si>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</si>
  <si>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</si>
  <si>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</si>
  <si>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</si>
  <si>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</si>
  <si>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</si>
  <si>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</si>
  <si>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</si>
  <si>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</si>
  <si>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</si>
  <si>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</si>
  <si>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</si>
  <si>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</si>
  <si>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</si>
  <si>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</si>
  <si>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</si>
  <si>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</si>
  <si>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</si>
  <si>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</si>
  <si>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</si>
  <si>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</si>
  <si>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</si>
  <si>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</si>
  <si>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</si>
  <si>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</si>
  <si>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</si>
  <si>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</si>
  <si>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</si>
  <si>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</si>
  <si>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</si>
  <si>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</si>
  <si>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</si>
  <si>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</si>
  <si>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</si>
  <si>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</si>
  <si>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</si>
  <si>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</si>
  <si>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</si>
  <si>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</si>
  <si>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</si>
  <si>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</si>
  <si>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</si>
  <si>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</si>
  <si>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</si>
  <si>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</si>
  <si>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</si>
  <si>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</si>
  <si>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MEDIO</t>
  </si>
  <si>
    <t xml:space="preserve">BOVINOS </t>
  </si>
  <si>
    <t>ANUAL</t>
  </si>
  <si>
    <t>FERIA / VENTA EN PREDIO</t>
  </si>
  <si>
    <t>OPERATIVO SANITARIO OTOÑO</t>
  </si>
  <si>
    <t>MARZO</t>
  </si>
  <si>
    <t>OPERATIVO SANITARIO PRIMAVERA</t>
  </si>
  <si>
    <t>SEPTIEMBRE</t>
  </si>
  <si>
    <t>CASTRACION Y DESBOTONE</t>
  </si>
  <si>
    <t>REVACUNACIÓN TERNEROS</t>
  </si>
  <si>
    <t>APLICACIÓN DIIO</t>
  </si>
  <si>
    <t>MANEJO SANITARIO</t>
  </si>
  <si>
    <t>SOFOMAX</t>
  </si>
  <si>
    <t>ML</t>
  </si>
  <si>
    <t>MARZO/SEPTIEMBRE</t>
  </si>
  <si>
    <t>COSTRIBAC 8 GOLD</t>
  </si>
  <si>
    <t>JERINGAS 2 ML</t>
  </si>
  <si>
    <t>U</t>
  </si>
  <si>
    <t>ARETES CONTROL MOSCA DE LOS CUERNOS</t>
  </si>
  <si>
    <t>DIIO</t>
  </si>
  <si>
    <t>SUPLEMENTACIÓN</t>
  </si>
  <si>
    <t>COFORTA</t>
  </si>
  <si>
    <t>MARZO-ABRIL/SEPTIEMBRE</t>
  </si>
  <si>
    <t>JERINGAS 10 ML</t>
  </si>
  <si>
    <t>PRADERAS</t>
  </si>
  <si>
    <t>FERTILIZACION 0,5 HÁ PRADERA NATURAL CON FERTIYESO</t>
  </si>
  <si>
    <t>TON</t>
  </si>
  <si>
    <t>OTOÑO</t>
  </si>
  <si>
    <t>RENDIMIENTO : KG TERNERO/HA)</t>
  </si>
  <si>
    <t>PRECIO ESPERADO ($/kg)</t>
  </si>
  <si>
    <t>Rendimiento (kg/hà)</t>
  </si>
  <si>
    <t>Costo unitario ($/kg)) (*)</t>
  </si>
  <si>
    <t>ESCENARIOS COSTO UNITARIO  ($/kg)</t>
  </si>
  <si>
    <t>CARNE</t>
  </si>
  <si>
    <t>YUMBEL</t>
  </si>
  <si>
    <t>SEQUIA, ENFERMEDADES</t>
  </si>
  <si>
    <t>TODAS</t>
  </si>
  <si>
    <t>Subtotal Otros</t>
  </si>
  <si>
    <t>15-006-2022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</si>
</sst>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7" formatCode="dd/mm/yyyy;@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b/>
      <sz val="7"/>
      <name val="Helvetica Neue"/>
      <family val="2"/>
      <scheme val="minor"/>
    </font>
    <font>
      <b/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9" fillId="0" borderId="1"/>
    <xf numFmtId="0" fontId="1" fillId="0" borderId="1"/>
  </cellStyleXfs>
  <cellXfs count="123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3" fontId="21" fillId="0" borderId="2" xfId="0" applyNumberFormat="1" applyFont="1" applyBorder="1" applyAlignment="1"/>
    <xf numFmtId="0" fontId="20" fillId="0" borderId="2" xfId="0" applyFont="1" applyBorder="1" applyAlignment="1">
      <alignment horizontal="center"/>
    </xf>
    <xf numFmtId="0" fontId="22" fillId="0" borderId="2" xfId="1" applyFont="1" applyBorder="1" applyAlignment="1" applyProtection="1">
      <alignment horizontal="center"/>
    </xf>
    <xf numFmtId="3" fontId="22" fillId="0" borderId="2" xfId="1" applyNumberFormat="1" applyFont="1" applyBorder="1" applyAlignment="1" applyProtection="1">
      <alignment horizontal="right"/>
    </xf>
    <xf numFmtId="0" fontId="20" fillId="0" borderId="2" xfId="0" applyFont="1" applyBorder="1" applyAlignment="1"/>
    <xf numFmtId="0" fontId="22" fillId="0" borderId="2" xfId="1" applyFont="1" applyBorder="1" applyAlignment="1" applyProtection="1">
      <alignment horizontal="left"/>
    </xf>
    <xf numFmtId="3" fontId="23" fillId="0" borderId="2" xfId="1" applyNumberFormat="1" applyFont="1" applyBorder="1" applyAlignment="1" applyProtection="1">
      <alignment horizontal="right"/>
    </xf>
    <xf numFmtId="0" fontId="24" fillId="10" borderId="2" xfId="0" applyFont="1" applyFill="1" applyBorder="1" applyAlignment="1">
      <alignment horizontal="right" vertical="top" wrapText="1"/>
    </xf>
    <xf numFmtId="3" fontId="24" fillId="10" borderId="2" xfId="0" applyNumberFormat="1" applyFont="1" applyFill="1" applyBorder="1" applyAlignment="1">
      <alignment horizontal="right" vertical="top" wrapText="1"/>
    </xf>
    <xf numFmtId="17" fontId="24" fillId="10" borderId="2" xfId="0" applyNumberFormat="1" applyFont="1" applyFill="1" applyBorder="1" applyAlignment="1">
      <alignment horizontal="right" vertical="top" wrapText="1"/>
    </xf>
    <xf numFmtId="0" fontId="24" fillId="10" borderId="2" xfId="0" applyFont="1" applyFill="1" applyBorder="1" applyAlignment="1">
      <alignment horizontal="left" wrapText="1"/>
    </xf>
    <xf numFmtId="0" fontId="24" fillId="10" borderId="2" xfId="0" applyFont="1" applyFill="1" applyBorder="1" applyAlignment="1">
      <alignment horizontal="center"/>
    </xf>
    <xf numFmtId="0" fontId="24" fillId="10" borderId="2" xfId="0" applyFont="1" applyFill="1" applyBorder="1" applyAlignment="1">
      <alignment horizontal="left"/>
    </xf>
    <xf numFmtId="0" fontId="26" fillId="10" borderId="2" xfId="0" applyFont="1" applyFill="1" applyBorder="1" applyAlignment="1">
      <alignment horizontal="left" wrapText="1"/>
    </xf>
    <xf numFmtId="0" fontId="25" fillId="10" borderId="2" xfId="0" applyFont="1" applyFill="1" applyBorder="1" applyAlignment="1">
      <alignment horizontal="center" wrapText="1"/>
    </xf>
    <xf numFmtId="0" fontId="25" fillId="10" borderId="2" xfId="0" applyFont="1" applyFill="1" applyBorder="1" applyAlignment="1">
      <alignment horizontal="left" wrapText="1"/>
    </xf>
    <xf numFmtId="0" fontId="27" fillId="10" borderId="2" xfId="0" applyFont="1" applyFill="1" applyBorder="1" applyAlignment="1">
      <alignment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right" vertical="center" wrapText="1"/>
    </xf>
    <xf numFmtId="3" fontId="18" fillId="0" borderId="2" xfId="0" applyNumberFormat="1" applyFont="1" applyFill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0" fillId="0" borderId="1" xfId="0" applyNumberFormat="1" applyFont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10" borderId="1" xfId="0" applyFont="1" applyFill="1" applyBorder="1" applyAlignment="1"/>
    <xf numFmtId="0" fontId="0" fillId="10" borderId="1" xfId="0" applyNumberFormat="1" applyFont="1" applyFill="1" applyBorder="1" applyAlignment="1"/>
    <xf numFmtId="49" fontId="8" fillId="10" borderId="1" xfId="0" applyNumberFormat="1" applyFont="1" applyFill="1" applyBorder="1" applyAlignment="1">
      <alignment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/>
    </xf>
    <xf numFmtId="3" fontId="8" fillId="1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/>
    <xf numFmtId="0" fontId="14" fillId="9" borderId="1" xfId="0" applyFont="1" applyFill="1" applyBorder="1" applyAlignment="1"/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3" fontId="24" fillId="10" borderId="2" xfId="0" applyNumberFormat="1" applyFont="1" applyFill="1" applyBorder="1" applyAlignment="1">
      <alignment horizontal="right"/>
    </xf>
    <xf numFmtId="3" fontId="25" fillId="10" borderId="2" xfId="0" applyNumberFormat="1" applyFont="1" applyFill="1" applyBorder="1"/>
    <xf numFmtId="3" fontId="25" fillId="10" borderId="2" xfId="0" applyNumberFormat="1" applyFont="1" applyFill="1" applyBorder="1" applyAlignment="1">
      <alignment horizontal="right" wrapText="1"/>
    </xf>
    <xf numFmtId="3" fontId="25" fillId="10" borderId="2" xfId="0" applyNumberFormat="1" applyFont="1" applyFill="1" applyBorder="1" applyAlignment="1">
      <alignment wrapText="1"/>
    </xf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4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4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4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64" fontId="2" fillId="6" borderId="10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4" fontId="2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4" fontId="2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4" fontId="2" fillId="2" borderId="10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5" fontId="12" fillId="2" borderId="2" xfId="0" applyNumberFormat="1" applyFont="1" applyFill="1" applyBorder="1" applyAlignment="1">
      <alignment vertical="center"/>
    </xf>
    <xf numFmtId="165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17" fillId="9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167" fontId="24" fillId="10" borderId="2" xfId="0" applyNumberFormat="1" applyFont="1" applyFill="1" applyBorder="1" applyAlignment="1">
      <alignment horizontal="right" vertical="top" wrapText="1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532534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15875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188" y="190500"/>
          <a:ext cx="53895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88"/>
  <sheetViews>
    <sheetView tabSelected="1" topLeftCell="A67" zoomScale="120" zoomScaleNormal="120" workbookViewId="0">
      <selection activeCell="I9" sqref="I9"/>
    </sheetView>
  </sheetViews>
  <sheetFormatPr baseColWidth="10" defaultColWidth="10.85546875" defaultRowHeight="11.25" customHeight="1"/>
  <cols>
    <col min="1" max="1" width="7.28515625" style="42" customWidth="1"/>
    <col min="2" max="2" width="24" style="42" customWidth="1"/>
    <col min="3" max="3" width="10" style="42" customWidth="1"/>
    <col min="4" max="4" width="9.7109375" style="42" customWidth="1"/>
    <col min="5" max="5" width="14.42578125" style="42" customWidth="1"/>
    <col min="6" max="6" width="10" style="42" customWidth="1"/>
    <col min="7" max="7" width="12.42578125" style="42" customWidth="1"/>
    <col min="8" max="213" width="10.85546875" style="42" customWidth="1"/>
    <col min="214" max="16384" width="10.85546875" style="43"/>
  </cols>
  <sheetData>
    <row r="1" spans="1:7" ht="15" customHeight="1">
      <c r="A1" s="41"/>
      <c r="B1" s="41"/>
      <c r="C1" s="41"/>
      <c r="D1" s="41"/>
      <c r="E1" s="41"/>
      <c r="F1" s="41"/>
      <c r="G1" s="41"/>
    </row>
    <row r="2" spans="1:7" ht="15" customHeight="1">
      <c r="A2" s="41"/>
      <c r="B2" s="41"/>
      <c r="C2" s="41"/>
      <c r="D2" s="41"/>
      <c r="E2" s="41"/>
      <c r="F2" s="41"/>
      <c r="G2" s="41"/>
    </row>
    <row r="3" spans="1:7" ht="15" customHeight="1">
      <c r="A3" s="41"/>
      <c r="B3" s="41"/>
      <c r="C3" s="41"/>
      <c r="D3" s="41"/>
      <c r="E3" s="41"/>
      <c r="F3" s="41"/>
      <c r="G3" s="41"/>
    </row>
    <row r="4" spans="1:7" ht="15" customHeight="1">
      <c r="A4" s="41"/>
      <c r="B4" s="41"/>
      <c r="C4" s="41"/>
      <c r="D4" s="41"/>
      <c r="E4" s="41"/>
      <c r="F4" s="41"/>
      <c r="G4" s="41"/>
    </row>
    <row r="5" spans="1:7" ht="15" customHeight="1">
      <c r="A5" s="41"/>
      <c r="B5" s="41"/>
      <c r="C5" s="41"/>
      <c r="D5" s="41"/>
      <c r="E5" s="41"/>
      <c r="F5" s="41"/>
      <c r="G5" s="41"/>
    </row>
    <row r="6" spans="1:7" ht="15" customHeight="1">
      <c r="A6" s="41"/>
      <c r="B6" s="41"/>
      <c r="C6" s="41"/>
      <c r="D6" s="41"/>
      <c r="E6" s="41"/>
      <c r="F6" s="41"/>
      <c r="G6" s="41"/>
    </row>
    <row r="7" spans="1:7" ht="15" customHeight="1">
      <c r="A7" s="41"/>
      <c r="B7" s="41"/>
      <c r="C7" s="41"/>
      <c r="D7" s="41"/>
      <c r="E7" s="41"/>
      <c r="F7" s="41"/>
      <c r="G7" s="41"/>
    </row>
    <row r="8" spans="1:7" ht="15" customHeight="1">
      <c r="A8" s="41"/>
      <c r="B8" s="41"/>
      <c r="C8" s="41"/>
      <c r="D8" s="41"/>
      <c r="E8" s="41"/>
      <c r="F8" s="41"/>
      <c r="G8" s="41"/>
    </row>
    <row r="9" spans="1:7" ht="12" customHeight="1">
      <c r="A9" s="41"/>
      <c r="B9" s="74" t="s">
        <v>0</v>
      </c>
      <c r="C9" s="22" t="s">
        <v>58</v>
      </c>
      <c r="D9" s="44"/>
      <c r="E9" s="116" t="s">
        <v>85</v>
      </c>
      <c r="F9" s="117"/>
      <c r="G9" s="23">
        <v>250</v>
      </c>
    </row>
    <row r="10" spans="1:7" ht="15">
      <c r="A10" s="41"/>
      <c r="B10" s="75" t="s">
        <v>1</v>
      </c>
      <c r="C10" s="22" t="s">
        <v>90</v>
      </c>
      <c r="D10" s="45"/>
      <c r="E10" s="118" t="s">
        <v>2</v>
      </c>
      <c r="F10" s="119"/>
      <c r="G10" s="23" t="s">
        <v>59</v>
      </c>
    </row>
    <row r="11" spans="1:7" ht="15">
      <c r="A11" s="41"/>
      <c r="B11" s="75" t="s">
        <v>3</v>
      </c>
      <c r="C11" s="22" t="s">
        <v>57</v>
      </c>
      <c r="D11" s="45"/>
      <c r="E11" s="118" t="s">
        <v>86</v>
      </c>
      <c r="F11" s="119"/>
      <c r="G11" s="23">
        <v>2247.5700000000002</v>
      </c>
    </row>
    <row r="12" spans="1:7" ht="11.25" customHeight="1">
      <c r="A12" s="41"/>
      <c r="B12" s="75" t="s">
        <v>4</v>
      </c>
      <c r="C12" s="22" t="s">
        <v>56</v>
      </c>
      <c r="D12" s="45"/>
      <c r="E12" s="76" t="s">
        <v>5</v>
      </c>
      <c r="F12" s="77"/>
      <c r="G12" s="23">
        <f>G9*G11</f>
        <v>561892.5</v>
      </c>
    </row>
    <row r="13" spans="1:7" ht="18">
      <c r="A13" s="41"/>
      <c r="B13" s="75" t="s">
        <v>6</v>
      </c>
      <c r="C13" s="22" t="s">
        <v>91</v>
      </c>
      <c r="D13" s="45"/>
      <c r="E13" s="118" t="s">
        <v>7</v>
      </c>
      <c r="F13" s="119"/>
      <c r="G13" s="22" t="s">
        <v>60</v>
      </c>
    </row>
    <row r="14" spans="1:7" ht="13.5" customHeight="1">
      <c r="A14" s="41"/>
      <c r="B14" s="75" t="s">
        <v>8</v>
      </c>
      <c r="C14" s="22" t="s">
        <v>93</v>
      </c>
      <c r="D14" s="45"/>
      <c r="E14" s="118" t="s">
        <v>9</v>
      </c>
      <c r="F14" s="119"/>
      <c r="G14" s="24" t="s">
        <v>59</v>
      </c>
    </row>
    <row r="15" spans="1:7" ht="18">
      <c r="A15" s="41"/>
      <c r="B15" s="75" t="s">
        <v>10</v>
      </c>
      <c r="C15" s="122" t="s">
        <v>95</v>
      </c>
      <c r="D15" s="45"/>
      <c r="E15" s="120" t="s">
        <v>11</v>
      </c>
      <c r="F15" s="121"/>
      <c r="G15" s="22" t="s">
        <v>92</v>
      </c>
    </row>
    <row r="16" spans="1:7" ht="12" customHeight="1">
      <c r="A16" s="41"/>
      <c r="B16" s="46"/>
      <c r="C16" s="47"/>
      <c r="D16" s="44"/>
      <c r="E16" s="44"/>
      <c r="F16" s="44"/>
      <c r="G16" s="48"/>
    </row>
    <row r="17" spans="1:7" ht="12" customHeight="1">
      <c r="A17" s="41"/>
      <c r="B17" s="114" t="s">
        <v>12</v>
      </c>
      <c r="C17" s="115"/>
      <c r="D17" s="115"/>
      <c r="E17" s="115"/>
      <c r="F17" s="115"/>
      <c r="G17" s="115"/>
    </row>
    <row r="18" spans="1:7" ht="12" customHeight="1">
      <c r="A18" s="41"/>
      <c r="B18" s="44"/>
      <c r="C18" s="49"/>
      <c r="D18" s="49"/>
      <c r="E18" s="49"/>
      <c r="F18" s="44"/>
      <c r="G18" s="44"/>
    </row>
    <row r="19" spans="1:7" ht="12" customHeight="1">
      <c r="A19" s="41"/>
      <c r="B19" s="50" t="s">
        <v>13</v>
      </c>
      <c r="C19" s="51"/>
      <c r="D19" s="51"/>
      <c r="E19" s="51"/>
      <c r="F19" s="51"/>
      <c r="G19" s="51"/>
    </row>
    <row r="20" spans="1:7" ht="24" customHeight="1">
      <c r="A20" s="41"/>
      <c r="B20" s="111" t="s">
        <v>14</v>
      </c>
      <c r="C20" s="111" t="s">
        <v>15</v>
      </c>
      <c r="D20" s="111" t="s">
        <v>16</v>
      </c>
      <c r="E20" s="111" t="s">
        <v>17</v>
      </c>
      <c r="F20" s="111" t="s">
        <v>18</v>
      </c>
      <c r="G20" s="111" t="s">
        <v>19</v>
      </c>
    </row>
    <row r="21" spans="1:7" ht="15">
      <c r="A21" s="41"/>
      <c r="B21" s="25" t="s">
        <v>61</v>
      </c>
      <c r="C21" s="26" t="s">
        <v>20</v>
      </c>
      <c r="D21" s="26">
        <v>0.1</v>
      </c>
      <c r="E21" s="26" t="s">
        <v>62</v>
      </c>
      <c r="F21" s="78">
        <v>25000</v>
      </c>
      <c r="G21" s="79">
        <f>F21*D21</f>
        <v>2500</v>
      </c>
    </row>
    <row r="22" spans="1:7" ht="15">
      <c r="A22" s="41"/>
      <c r="B22" s="27" t="s">
        <v>63</v>
      </c>
      <c r="C22" s="26" t="s">
        <v>20</v>
      </c>
      <c r="D22" s="26">
        <v>0.1</v>
      </c>
      <c r="E22" s="26" t="s">
        <v>64</v>
      </c>
      <c r="F22" s="78">
        <v>25000</v>
      </c>
      <c r="G22" s="79">
        <f>F22*D22</f>
        <v>2500</v>
      </c>
    </row>
    <row r="23" spans="1:7" ht="15">
      <c r="A23" s="41"/>
      <c r="B23" s="27" t="s">
        <v>65</v>
      </c>
      <c r="C23" s="26" t="s">
        <v>20</v>
      </c>
      <c r="D23" s="26">
        <v>0.1</v>
      </c>
      <c r="E23" s="26" t="s">
        <v>59</v>
      </c>
      <c r="F23" s="78">
        <v>25000</v>
      </c>
      <c r="G23" s="79">
        <f>F23*D23</f>
        <v>2500</v>
      </c>
    </row>
    <row r="24" spans="1:7" ht="12.75" customHeight="1">
      <c r="A24" s="41"/>
      <c r="B24" s="27" t="s">
        <v>66</v>
      </c>
      <c r="C24" s="26" t="s">
        <v>20</v>
      </c>
      <c r="D24" s="26">
        <v>0.1</v>
      </c>
      <c r="E24" s="26" t="s">
        <v>59</v>
      </c>
      <c r="F24" s="78">
        <v>25000</v>
      </c>
      <c r="G24" s="79">
        <f>F24*D24</f>
        <v>2500</v>
      </c>
    </row>
    <row r="25" spans="1:7" ht="12.75" customHeight="1">
      <c r="A25" s="41"/>
      <c r="B25" s="27" t="s">
        <v>67</v>
      </c>
      <c r="C25" s="26" t="s">
        <v>20</v>
      </c>
      <c r="D25" s="26">
        <v>0.1</v>
      </c>
      <c r="E25" s="26" t="s">
        <v>59</v>
      </c>
      <c r="F25" s="78">
        <v>25000</v>
      </c>
      <c r="G25" s="79">
        <f>F25*D25</f>
        <v>2500</v>
      </c>
    </row>
    <row r="26" spans="1:7" ht="12.75" customHeight="1">
      <c r="A26" s="41"/>
      <c r="B26" s="52" t="s">
        <v>21</v>
      </c>
      <c r="C26" s="53"/>
      <c r="D26" s="53"/>
      <c r="E26" s="53"/>
      <c r="F26" s="54"/>
      <c r="G26" s="55">
        <f>SUM(G21:G25)</f>
        <v>12500</v>
      </c>
    </row>
    <row r="27" spans="1:7" ht="12.75" customHeight="1">
      <c r="A27" s="41"/>
      <c r="B27" s="44"/>
      <c r="C27" s="44"/>
      <c r="D27" s="44"/>
      <c r="E27" s="44"/>
      <c r="F27" s="56"/>
      <c r="G27" s="56"/>
    </row>
    <row r="28" spans="1:7" ht="12.75" customHeight="1">
      <c r="A28" s="41"/>
      <c r="B28" s="50" t="s">
        <v>22</v>
      </c>
      <c r="C28" s="57"/>
      <c r="D28" s="57"/>
      <c r="E28" s="57"/>
      <c r="F28" s="51"/>
      <c r="G28" s="51"/>
    </row>
    <row r="29" spans="1:7" ht="24">
      <c r="A29" s="41"/>
      <c r="B29" s="110" t="s">
        <v>14</v>
      </c>
      <c r="C29" s="111" t="s">
        <v>15</v>
      </c>
      <c r="D29" s="111" t="s">
        <v>16</v>
      </c>
      <c r="E29" s="110" t="s">
        <v>17</v>
      </c>
      <c r="F29" s="111" t="s">
        <v>18</v>
      </c>
      <c r="G29" s="110" t="s">
        <v>19</v>
      </c>
    </row>
    <row r="30" spans="1:7" ht="12.75" customHeight="1">
      <c r="A30" s="41"/>
      <c r="B30" s="19"/>
      <c r="C30" s="16"/>
      <c r="D30" s="16">
        <v>0</v>
      </c>
      <c r="E30" s="16"/>
      <c r="F30" s="15">
        <v>0</v>
      </c>
      <c r="G30" s="15">
        <v>0</v>
      </c>
    </row>
    <row r="31" spans="1:7" ht="15">
      <c r="A31" s="41"/>
      <c r="B31" s="58" t="s">
        <v>23</v>
      </c>
      <c r="C31" s="59"/>
      <c r="D31" s="59"/>
      <c r="E31" s="59"/>
      <c r="F31" s="60"/>
      <c r="G31" s="61">
        <v>0</v>
      </c>
    </row>
    <row r="32" spans="1:7" ht="12.75" customHeight="1">
      <c r="A32" s="41"/>
      <c r="B32" s="44"/>
      <c r="C32" s="44"/>
      <c r="D32" s="44"/>
      <c r="E32" s="44"/>
      <c r="F32" s="56"/>
      <c r="G32" s="56"/>
    </row>
    <row r="33" spans="1:7" ht="12.75" customHeight="1">
      <c r="A33" s="41"/>
      <c r="B33" s="50" t="s">
        <v>24</v>
      </c>
      <c r="C33" s="57"/>
      <c r="D33" s="57"/>
      <c r="E33" s="57"/>
      <c r="F33" s="51"/>
      <c r="G33" s="51"/>
    </row>
    <row r="34" spans="1:7" ht="24">
      <c r="A34" s="41"/>
      <c r="B34" s="110" t="s">
        <v>14</v>
      </c>
      <c r="C34" s="110" t="s">
        <v>15</v>
      </c>
      <c r="D34" s="110" t="s">
        <v>16</v>
      </c>
      <c r="E34" s="110" t="s">
        <v>17</v>
      </c>
      <c r="F34" s="111" t="s">
        <v>18</v>
      </c>
      <c r="G34" s="110" t="s">
        <v>19</v>
      </c>
    </row>
    <row r="35" spans="1:7" ht="12.75" customHeight="1">
      <c r="A35" s="41"/>
      <c r="B35" s="20"/>
      <c r="C35" s="17"/>
      <c r="D35" s="17">
        <v>0</v>
      </c>
      <c r="E35" s="17"/>
      <c r="F35" s="18">
        <v>0</v>
      </c>
      <c r="G35" s="21">
        <v>0</v>
      </c>
    </row>
    <row r="36" spans="1:7" ht="12" customHeight="1">
      <c r="A36" s="41"/>
      <c r="B36" s="52" t="s">
        <v>25</v>
      </c>
      <c r="C36" s="53"/>
      <c r="D36" s="53"/>
      <c r="E36" s="53"/>
      <c r="F36" s="54"/>
      <c r="G36" s="55">
        <v>0</v>
      </c>
    </row>
    <row r="37" spans="1:7" ht="12" customHeight="1">
      <c r="A37" s="41"/>
      <c r="B37" s="44"/>
      <c r="C37" s="44"/>
      <c r="D37" s="44"/>
      <c r="E37" s="44"/>
      <c r="F37" s="56"/>
      <c r="G37" s="56"/>
    </row>
    <row r="38" spans="1:7" ht="24" customHeight="1">
      <c r="A38" s="41"/>
      <c r="B38" s="50" t="s">
        <v>26</v>
      </c>
      <c r="C38" s="57"/>
      <c r="D38" s="57"/>
      <c r="E38" s="57"/>
      <c r="F38" s="51"/>
      <c r="G38" s="51"/>
    </row>
    <row r="39" spans="1:7" ht="24">
      <c r="A39" s="41"/>
      <c r="B39" s="111" t="s">
        <v>27</v>
      </c>
      <c r="C39" s="111" t="s">
        <v>28</v>
      </c>
      <c r="D39" s="111" t="s">
        <v>29</v>
      </c>
      <c r="E39" s="111" t="s">
        <v>17</v>
      </c>
      <c r="F39" s="111" t="s">
        <v>18</v>
      </c>
      <c r="G39" s="111" t="s">
        <v>19</v>
      </c>
    </row>
    <row r="40" spans="1:7" ht="15">
      <c r="A40" s="41"/>
      <c r="B40" s="28" t="s">
        <v>68</v>
      </c>
      <c r="C40" s="29"/>
      <c r="D40" s="29"/>
      <c r="E40" s="29"/>
      <c r="F40" s="80"/>
      <c r="G40" s="81"/>
    </row>
    <row r="41" spans="1:7" ht="15.75" customHeight="1">
      <c r="A41" s="41"/>
      <c r="B41" s="30" t="s">
        <v>69</v>
      </c>
      <c r="C41" s="29" t="s">
        <v>70</v>
      </c>
      <c r="D41" s="29">
        <v>108</v>
      </c>
      <c r="E41" s="29" t="s">
        <v>71</v>
      </c>
      <c r="F41" s="80">
        <v>64</v>
      </c>
      <c r="G41" s="81">
        <f t="shared" ref="G41:G45" si="0">F41*D41</f>
        <v>6912</v>
      </c>
    </row>
    <row r="42" spans="1:7" ht="15" customHeight="1">
      <c r="A42" s="41"/>
      <c r="B42" s="30" t="s">
        <v>72</v>
      </c>
      <c r="C42" s="29" t="s">
        <v>70</v>
      </c>
      <c r="D42" s="29">
        <v>3</v>
      </c>
      <c r="E42" s="29" t="s">
        <v>71</v>
      </c>
      <c r="F42" s="80">
        <v>534</v>
      </c>
      <c r="G42" s="81">
        <f t="shared" si="0"/>
        <v>1602</v>
      </c>
    </row>
    <row r="43" spans="1:7" ht="12" customHeight="1">
      <c r="A43" s="41"/>
      <c r="B43" s="30" t="s">
        <v>73</v>
      </c>
      <c r="C43" s="29" t="s">
        <v>74</v>
      </c>
      <c r="D43" s="29">
        <v>6</v>
      </c>
      <c r="E43" s="29" t="s">
        <v>71</v>
      </c>
      <c r="F43" s="80">
        <v>126</v>
      </c>
      <c r="G43" s="81">
        <f t="shared" si="0"/>
        <v>756</v>
      </c>
    </row>
    <row r="44" spans="1:7" ht="12" customHeight="1">
      <c r="A44" s="41"/>
      <c r="B44" s="30" t="s">
        <v>75</v>
      </c>
      <c r="C44" s="29" t="s">
        <v>74</v>
      </c>
      <c r="D44" s="29">
        <v>1</v>
      </c>
      <c r="E44" s="29" t="s">
        <v>64</v>
      </c>
      <c r="F44" s="80">
        <v>1413</v>
      </c>
      <c r="G44" s="81">
        <f t="shared" si="0"/>
        <v>1413</v>
      </c>
    </row>
    <row r="45" spans="1:7" ht="12" customHeight="1">
      <c r="A45" s="41"/>
      <c r="B45" s="30" t="s">
        <v>76</v>
      </c>
      <c r="C45" s="29" t="s">
        <v>74</v>
      </c>
      <c r="D45" s="29">
        <v>1</v>
      </c>
      <c r="E45" s="29" t="s">
        <v>59</v>
      </c>
      <c r="F45" s="80">
        <v>4032</v>
      </c>
      <c r="G45" s="81">
        <f t="shared" si="0"/>
        <v>4032</v>
      </c>
    </row>
    <row r="46" spans="1:7" ht="12.75" customHeight="1">
      <c r="A46" s="41"/>
      <c r="B46" s="31" t="s">
        <v>77</v>
      </c>
      <c r="C46" s="29"/>
      <c r="D46" s="29"/>
      <c r="E46" s="29"/>
      <c r="F46" s="80">
        <v>0</v>
      </c>
      <c r="G46" s="81"/>
    </row>
    <row r="47" spans="1:7" ht="12" customHeight="1">
      <c r="A47" s="41"/>
      <c r="B47" s="30" t="s">
        <v>78</v>
      </c>
      <c r="C47" s="29" t="s">
        <v>70</v>
      </c>
      <c r="D47" s="29">
        <v>30</v>
      </c>
      <c r="E47" s="29" t="s">
        <v>79</v>
      </c>
      <c r="F47" s="80">
        <v>214</v>
      </c>
      <c r="G47" s="81">
        <f>F47*D47</f>
        <v>6420</v>
      </c>
    </row>
    <row r="48" spans="1:7" ht="12" customHeight="1">
      <c r="A48" s="41"/>
      <c r="B48" s="30" t="s">
        <v>80</v>
      </c>
      <c r="C48" s="29" t="s">
        <v>74</v>
      </c>
      <c r="D48" s="29">
        <v>3</v>
      </c>
      <c r="E48" s="29" t="s">
        <v>79</v>
      </c>
      <c r="F48" s="80">
        <v>252</v>
      </c>
      <c r="G48" s="81">
        <f>F48*D48</f>
        <v>756</v>
      </c>
    </row>
    <row r="49" spans="1:213" ht="12" customHeight="1">
      <c r="A49" s="41"/>
      <c r="B49" s="28" t="s">
        <v>81</v>
      </c>
      <c r="C49" s="29"/>
      <c r="D49" s="29"/>
      <c r="E49" s="29"/>
      <c r="F49" s="80">
        <v>0</v>
      </c>
      <c r="G49" s="81"/>
    </row>
    <row r="50" spans="1:213" ht="12" customHeight="1">
      <c r="A50" s="41"/>
      <c r="B50" s="30" t="s">
        <v>82</v>
      </c>
      <c r="C50" s="29" t="s">
        <v>83</v>
      </c>
      <c r="D50" s="29">
        <v>1000</v>
      </c>
      <c r="E50" s="29" t="s">
        <v>84</v>
      </c>
      <c r="F50" s="80">
        <v>132</v>
      </c>
      <c r="G50" s="81">
        <f>F50*D50</f>
        <v>132000</v>
      </c>
    </row>
    <row r="51" spans="1:213" ht="12" customHeight="1">
      <c r="A51" s="41"/>
      <c r="B51" s="37" t="s">
        <v>30</v>
      </c>
      <c r="C51" s="38"/>
      <c r="D51" s="38"/>
      <c r="E51" s="38"/>
      <c r="F51" s="39"/>
      <c r="G51" s="40">
        <f>SUM(G40:G50)</f>
        <v>153891</v>
      </c>
    </row>
    <row r="52" spans="1:213" ht="12" customHeight="1">
      <c r="A52" s="41"/>
      <c r="B52" s="44"/>
      <c r="C52" s="44"/>
      <c r="D52" s="44"/>
      <c r="E52" s="62"/>
      <c r="F52" s="56"/>
      <c r="G52" s="56"/>
    </row>
    <row r="53" spans="1:213" ht="12.75" customHeight="1">
      <c r="A53" s="41"/>
      <c r="B53" s="50" t="s">
        <v>31</v>
      </c>
      <c r="C53" s="57"/>
      <c r="D53" s="57"/>
      <c r="E53" s="57"/>
      <c r="F53" s="51"/>
      <c r="G53" s="51"/>
    </row>
    <row r="54" spans="1:213" ht="12" customHeight="1">
      <c r="A54" s="41"/>
      <c r="B54" s="110" t="s">
        <v>32</v>
      </c>
      <c r="C54" s="111" t="s">
        <v>28</v>
      </c>
      <c r="D54" s="111" t="s">
        <v>29</v>
      </c>
      <c r="E54" s="110" t="s">
        <v>17</v>
      </c>
      <c r="F54" s="111" t="s">
        <v>18</v>
      </c>
      <c r="G54" s="110" t="s">
        <v>19</v>
      </c>
    </row>
    <row r="55" spans="1:213" ht="9" customHeight="1">
      <c r="A55" s="41"/>
      <c r="B55" s="32"/>
      <c r="C55" s="33"/>
      <c r="D55" s="34">
        <v>0</v>
      </c>
      <c r="E55" s="33"/>
      <c r="F55" s="35">
        <v>0</v>
      </c>
      <c r="G55" s="36">
        <v>0</v>
      </c>
    </row>
    <row r="56" spans="1:213" s="63" customFormat="1" ht="12" customHeight="1">
      <c r="B56" s="37" t="s">
        <v>94</v>
      </c>
      <c r="C56" s="38"/>
      <c r="D56" s="38"/>
      <c r="E56" s="38"/>
      <c r="F56" s="39"/>
      <c r="G56" s="40">
        <v>0</v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4"/>
      <c r="FG56" s="64"/>
      <c r="FH56" s="64"/>
      <c r="FI56" s="64"/>
      <c r="FJ56" s="64"/>
      <c r="FK56" s="64"/>
      <c r="FL56" s="64"/>
      <c r="FM56" s="64"/>
      <c r="FN56" s="64"/>
      <c r="FO56" s="64"/>
      <c r="FP56" s="64"/>
      <c r="FQ56" s="64"/>
      <c r="FR56" s="64"/>
      <c r="FS56" s="64"/>
      <c r="FT56" s="64"/>
      <c r="FU56" s="64"/>
      <c r="FV56" s="64"/>
      <c r="FW56" s="64"/>
      <c r="FX56" s="64"/>
      <c r="FY56" s="64"/>
      <c r="FZ56" s="64"/>
      <c r="GA56" s="64"/>
      <c r="GB56" s="64"/>
      <c r="GC56" s="64"/>
      <c r="GD56" s="64"/>
      <c r="GE56" s="64"/>
      <c r="GF56" s="64"/>
      <c r="GG56" s="64"/>
      <c r="GH56" s="64"/>
      <c r="GI56" s="64"/>
      <c r="GJ56" s="64"/>
      <c r="GK56" s="64"/>
      <c r="GL56" s="64"/>
      <c r="GM56" s="64"/>
      <c r="GN56" s="64"/>
      <c r="GO56" s="64"/>
      <c r="GP56" s="64"/>
      <c r="GQ56" s="64"/>
      <c r="GR56" s="64"/>
      <c r="GS56" s="64"/>
      <c r="GT56" s="64"/>
      <c r="GU56" s="64"/>
      <c r="GV56" s="64"/>
      <c r="GW56" s="64"/>
      <c r="GX56" s="64"/>
      <c r="GY56" s="64"/>
      <c r="GZ56" s="64"/>
      <c r="HA56" s="64"/>
      <c r="HB56" s="64"/>
      <c r="HC56" s="64"/>
      <c r="HD56" s="64"/>
      <c r="HE56" s="64"/>
    </row>
    <row r="57" spans="1:213" s="63" customFormat="1" ht="12" customHeight="1">
      <c r="B57" s="65"/>
      <c r="C57" s="66"/>
      <c r="D57" s="66"/>
      <c r="E57" s="66"/>
      <c r="F57" s="67"/>
      <c r="G57" s="68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4"/>
      <c r="FG57" s="64"/>
      <c r="FH57" s="64"/>
      <c r="FI57" s="64"/>
      <c r="FJ57" s="64"/>
      <c r="FK57" s="64"/>
      <c r="FL57" s="64"/>
      <c r="FM57" s="64"/>
      <c r="FN57" s="64"/>
      <c r="FO57" s="64"/>
      <c r="FP57" s="64"/>
      <c r="FQ57" s="64"/>
      <c r="FR57" s="64"/>
      <c r="FS57" s="64"/>
      <c r="FT57" s="64"/>
      <c r="FU57" s="64"/>
      <c r="FV57" s="64"/>
      <c r="FW57" s="64"/>
      <c r="FX57" s="64"/>
      <c r="FY57" s="64"/>
      <c r="FZ57" s="64"/>
      <c r="GA57" s="64"/>
      <c r="GB57" s="64"/>
      <c r="GC57" s="64"/>
      <c r="GD57" s="64"/>
      <c r="GE57" s="64"/>
      <c r="GF57" s="64"/>
      <c r="GG57" s="64"/>
      <c r="GH57" s="64"/>
      <c r="GI57" s="64"/>
      <c r="GJ57" s="64"/>
      <c r="GK57" s="64"/>
      <c r="GL57" s="64"/>
      <c r="GM57" s="64"/>
      <c r="GN57" s="64"/>
      <c r="GO57" s="64"/>
      <c r="GP57" s="64"/>
      <c r="GQ57" s="64"/>
      <c r="GR57" s="64"/>
      <c r="GS57" s="64"/>
      <c r="GT57" s="64"/>
      <c r="GU57" s="64"/>
      <c r="GV57" s="64"/>
      <c r="GW57" s="64"/>
      <c r="GX57" s="64"/>
      <c r="GY57" s="64"/>
      <c r="GZ57" s="64"/>
      <c r="HA57" s="64"/>
      <c r="HB57" s="64"/>
      <c r="HC57" s="64"/>
      <c r="HD57" s="64"/>
      <c r="HE57" s="64"/>
    </row>
    <row r="58" spans="1:213" ht="12.75" customHeight="1">
      <c r="A58" s="41"/>
      <c r="B58" s="44"/>
      <c r="C58" s="44"/>
      <c r="D58" s="44"/>
      <c r="E58" s="44"/>
      <c r="F58" s="56"/>
      <c r="G58" s="56"/>
    </row>
    <row r="59" spans="1:213" ht="15.6" customHeight="1">
      <c r="A59" s="41"/>
      <c r="B59" s="82" t="s">
        <v>33</v>
      </c>
      <c r="C59" s="83"/>
      <c r="D59" s="83"/>
      <c r="E59" s="83"/>
      <c r="F59" s="83"/>
      <c r="G59" s="84">
        <f>G26+G36+G51+G57+G31</f>
        <v>166391</v>
      </c>
    </row>
    <row r="60" spans="1:213" ht="11.25" customHeight="1">
      <c r="B60" s="85" t="s">
        <v>34</v>
      </c>
      <c r="C60" s="70"/>
      <c r="D60" s="70"/>
      <c r="E60" s="70"/>
      <c r="F60" s="70"/>
      <c r="G60" s="86">
        <f>G59*0.05</f>
        <v>8319.5500000000011</v>
      </c>
    </row>
    <row r="61" spans="1:213" ht="11.25" customHeight="1">
      <c r="B61" s="87" t="s">
        <v>35</v>
      </c>
      <c r="C61" s="69"/>
      <c r="D61" s="69"/>
      <c r="E61" s="69"/>
      <c r="F61" s="69"/>
      <c r="G61" s="88">
        <f>G60+G59</f>
        <v>174710.55</v>
      </c>
    </row>
    <row r="62" spans="1:213" ht="11.25" customHeight="1">
      <c r="B62" s="85" t="s">
        <v>36</v>
      </c>
      <c r="C62" s="70"/>
      <c r="D62" s="70"/>
      <c r="E62" s="70"/>
      <c r="F62" s="70"/>
      <c r="G62" s="86">
        <f>G12</f>
        <v>561892.5</v>
      </c>
    </row>
    <row r="63" spans="1:213" ht="11.25" customHeight="1">
      <c r="B63" s="89" t="s">
        <v>37</v>
      </c>
      <c r="C63" s="90"/>
      <c r="D63" s="90"/>
      <c r="E63" s="90"/>
      <c r="F63" s="90"/>
      <c r="G63" s="91">
        <f>G62-G61</f>
        <v>387181.95</v>
      </c>
    </row>
    <row r="64" spans="1:213" ht="11.25" customHeight="1">
      <c r="B64" s="6" t="s">
        <v>38</v>
      </c>
      <c r="C64" s="7"/>
      <c r="D64" s="7"/>
      <c r="E64" s="7"/>
      <c r="F64" s="7"/>
      <c r="G64" s="3"/>
    </row>
    <row r="65" spans="2:7" ht="11.25" customHeight="1">
      <c r="B65" s="8"/>
      <c r="C65" s="7"/>
      <c r="D65" s="7"/>
      <c r="E65" s="7"/>
      <c r="F65" s="7"/>
      <c r="G65" s="3"/>
    </row>
    <row r="66" spans="2:7" ht="11.25" customHeight="1">
      <c r="B66" s="71" t="s">
        <v>39</v>
      </c>
      <c r="C66" s="5"/>
      <c r="D66" s="5"/>
      <c r="E66" s="5"/>
      <c r="F66" s="5"/>
      <c r="G66" s="3"/>
    </row>
    <row r="67" spans="2:7" ht="11.25" customHeight="1">
      <c r="B67" s="92" t="s">
        <v>40</v>
      </c>
      <c r="C67" s="93"/>
      <c r="D67" s="93"/>
      <c r="E67" s="93"/>
      <c r="F67" s="93"/>
      <c r="G67" s="94"/>
    </row>
    <row r="68" spans="2:7" ht="11.25" customHeight="1">
      <c r="B68" s="95" t="s">
        <v>41</v>
      </c>
      <c r="C68" s="5"/>
      <c r="D68" s="5"/>
      <c r="E68" s="5"/>
      <c r="F68" s="72"/>
      <c r="G68" s="96"/>
    </row>
    <row r="69" spans="2:7" ht="11.25" customHeight="1">
      <c r="B69" s="95" t="s">
        <v>42</v>
      </c>
      <c r="C69" s="5"/>
      <c r="D69" s="5"/>
      <c r="E69" s="5"/>
      <c r="F69" s="5"/>
      <c r="G69" s="96"/>
    </row>
    <row r="70" spans="2:7" ht="11.25" customHeight="1">
      <c r="B70" s="95" t="s">
        <v>43</v>
      </c>
      <c r="C70" s="5"/>
      <c r="D70" s="5"/>
      <c r="E70" s="5"/>
      <c r="F70" s="5"/>
      <c r="G70" s="96"/>
    </row>
    <row r="71" spans="2:7" ht="11.25" customHeight="1">
      <c r="B71" s="95" t="s">
        <v>44</v>
      </c>
      <c r="C71" s="5"/>
      <c r="D71" s="5"/>
      <c r="E71" s="5"/>
      <c r="F71" s="5"/>
      <c r="G71" s="96"/>
    </row>
    <row r="72" spans="2:7" ht="11.25" customHeight="1">
      <c r="B72" s="97" t="s">
        <v>45</v>
      </c>
      <c r="C72" s="98"/>
      <c r="D72" s="98"/>
      <c r="E72" s="98"/>
      <c r="F72" s="98"/>
      <c r="G72" s="99"/>
    </row>
    <row r="73" spans="2:7" ht="11.25" customHeight="1">
      <c r="B73" s="10"/>
      <c r="C73" s="5"/>
      <c r="D73" s="5"/>
      <c r="E73" s="5"/>
      <c r="F73" s="5"/>
      <c r="G73" s="3"/>
    </row>
    <row r="74" spans="2:7" ht="11.25" customHeight="1">
      <c r="B74" s="112" t="s">
        <v>46</v>
      </c>
      <c r="C74" s="113"/>
      <c r="D74" s="73"/>
      <c r="E74" s="1"/>
      <c r="F74" s="1"/>
      <c r="G74" s="3"/>
    </row>
    <row r="75" spans="2:7" ht="11.25" customHeight="1">
      <c r="B75" s="100" t="s">
        <v>32</v>
      </c>
      <c r="C75" s="100" t="s">
        <v>47</v>
      </c>
      <c r="D75" s="101" t="s">
        <v>48</v>
      </c>
      <c r="E75" s="1"/>
      <c r="F75" s="1"/>
      <c r="G75" s="3"/>
    </row>
    <row r="76" spans="2:7" ht="11.25" customHeight="1">
      <c r="B76" s="102" t="s">
        <v>49</v>
      </c>
      <c r="C76" s="103">
        <f>+G26</f>
        <v>12500</v>
      </c>
      <c r="D76" s="104">
        <f>+C76/C82</f>
        <v>7.1546910017740772E-2</v>
      </c>
      <c r="E76" s="1"/>
      <c r="F76" s="1"/>
      <c r="G76" s="3"/>
    </row>
    <row r="77" spans="2:7" ht="11.25" customHeight="1">
      <c r="B77" s="102" t="s">
        <v>50</v>
      </c>
      <c r="C77" s="105">
        <f>+G31</f>
        <v>0</v>
      </c>
      <c r="D77" s="104">
        <f>+C77/C82</f>
        <v>0</v>
      </c>
      <c r="E77" s="1"/>
      <c r="F77" s="1"/>
      <c r="G77" s="3"/>
    </row>
    <row r="78" spans="2:7" ht="11.25" customHeight="1">
      <c r="B78" s="102" t="s">
        <v>51</v>
      </c>
      <c r="C78" s="103">
        <f>+G36</f>
        <v>0</v>
      </c>
      <c r="D78" s="104">
        <f>(C78/C82)</f>
        <v>0</v>
      </c>
      <c r="E78" s="1"/>
      <c r="F78" s="1"/>
      <c r="G78" s="3"/>
    </row>
    <row r="79" spans="2:7" ht="11.25" customHeight="1">
      <c r="B79" s="102" t="s">
        <v>27</v>
      </c>
      <c r="C79" s="103">
        <f>+G51</f>
        <v>153891</v>
      </c>
      <c r="D79" s="104">
        <f>(C79/C82)</f>
        <v>0.88083404236321172</v>
      </c>
      <c r="E79" s="1"/>
      <c r="F79" s="1"/>
      <c r="G79" s="3"/>
    </row>
    <row r="80" spans="2:7" ht="11.25" customHeight="1">
      <c r="B80" s="102" t="s">
        <v>52</v>
      </c>
      <c r="C80" s="106">
        <f>+G57</f>
        <v>0</v>
      </c>
      <c r="D80" s="104">
        <f>(C80/C82)</f>
        <v>0</v>
      </c>
      <c r="E80" s="2"/>
      <c r="F80" s="2"/>
      <c r="G80" s="3"/>
    </row>
    <row r="81" spans="2:7" ht="11.25" customHeight="1">
      <c r="B81" s="102" t="s">
        <v>53</v>
      </c>
      <c r="C81" s="106">
        <f>+G60</f>
        <v>8319.5500000000011</v>
      </c>
      <c r="D81" s="104">
        <f>(C81/C82)</f>
        <v>4.761904761904763E-2</v>
      </c>
      <c r="E81" s="2"/>
      <c r="F81" s="2"/>
      <c r="G81" s="3"/>
    </row>
    <row r="82" spans="2:7" ht="11.25" customHeight="1">
      <c r="B82" s="100" t="s">
        <v>54</v>
      </c>
      <c r="C82" s="107">
        <f>SUM(C76:C81)</f>
        <v>174710.55</v>
      </c>
      <c r="D82" s="108">
        <f>SUM(D76:D81)</f>
        <v>1.0000000000000002</v>
      </c>
      <c r="E82" s="2"/>
      <c r="F82" s="2"/>
      <c r="G82" s="3"/>
    </row>
    <row r="83" spans="2:7" ht="11.25" customHeight="1">
      <c r="B83" s="8"/>
      <c r="C83" s="7"/>
      <c r="D83" s="7"/>
      <c r="E83" s="7"/>
      <c r="F83" s="7"/>
      <c r="G83" s="3"/>
    </row>
    <row r="84" spans="2:7" ht="11.25" customHeight="1">
      <c r="B84" s="9"/>
      <c r="C84" s="7"/>
      <c r="D84" s="7"/>
      <c r="E84" s="7"/>
      <c r="F84" s="7"/>
      <c r="G84" s="3"/>
    </row>
    <row r="85" spans="2:7" ht="11.25" customHeight="1">
      <c r="B85" s="14"/>
      <c r="C85" s="13" t="s">
        <v>89</v>
      </c>
      <c r="D85" s="14"/>
      <c r="E85" s="14"/>
      <c r="F85" s="2"/>
      <c r="G85" s="3"/>
    </row>
    <row r="86" spans="2:7" ht="11.25" customHeight="1">
      <c r="B86" s="100" t="s">
        <v>87</v>
      </c>
      <c r="C86" s="109">
        <v>220</v>
      </c>
      <c r="D86" s="109">
        <v>250</v>
      </c>
      <c r="E86" s="109">
        <v>300</v>
      </c>
      <c r="F86" s="12"/>
      <c r="G86" s="4"/>
    </row>
    <row r="87" spans="2:7" ht="11.25" customHeight="1">
      <c r="B87" s="100" t="s">
        <v>88</v>
      </c>
      <c r="C87" s="107">
        <f>(G61/C86)</f>
        <v>794.13886363636357</v>
      </c>
      <c r="D87" s="107">
        <f>(G61/D86)</f>
        <v>698.84219999999993</v>
      </c>
      <c r="E87" s="107">
        <f>(G61/E86)</f>
        <v>582.36849999999993</v>
      </c>
      <c r="F87" s="12"/>
      <c r="G87" s="4"/>
    </row>
    <row r="88" spans="2:7" ht="11.25" customHeight="1">
      <c r="B88" s="11" t="s">
        <v>55</v>
      </c>
      <c r="C88" s="5"/>
      <c r="D88" s="5"/>
      <c r="E88" s="5"/>
      <c r="F88" s="5"/>
      <c r="G88" s="5"/>
    </row>
  </sheetData>
  <mergeCells count="8">
    <mergeCell ref="B74:C74"/>
    <mergeCell ref="B17:G17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21"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</vt:lpstr>
      <vt:lpstr>BOVINO!Área_de_impresión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2022-05-16T15:28:49Z</cp:lastPrinted>
  <dcterms:created xsi:type="dcterms:W3CDTF">2020-11-27T12:49:26Z</dcterms:created>
  <dcterms:modified xsi:type="dcterms:W3CDTF">2022-06-22T00:09:56Z</dcterms:modified>
</cp:coreProperties>
</file>