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RAIGUEN\"/>
    </mc:Choice>
  </mc:AlternateContent>
  <bookViews>
    <workbookView xWindow="0" yWindow="0" windowWidth="20490" windowHeight="7755"/>
  </bookViews>
  <sheets>
    <sheet name="Bovino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87" i="1"/>
  <c r="G43" i="1" l="1"/>
  <c r="G51" i="1"/>
  <c r="G50" i="1"/>
  <c r="G63" i="1" l="1"/>
  <c r="G44" i="1"/>
  <c r="G46" i="1"/>
  <c r="G48" i="1"/>
  <c r="G49" i="1"/>
  <c r="G25" i="1"/>
  <c r="G56" i="1"/>
  <c r="G52" i="1" l="1"/>
  <c r="G24" i="1"/>
  <c r="G57" i="1" l="1"/>
  <c r="G58" i="1" s="1"/>
  <c r="G36" i="1"/>
  <c r="G37" i="1" s="1"/>
  <c r="G23" i="1"/>
  <c r="G22" i="1"/>
  <c r="G26" i="1" l="1"/>
  <c r="G60" i="1" s="1"/>
  <c r="C79" i="1" l="1"/>
  <c r="C80" i="1" l="1"/>
  <c r="G61" i="1"/>
  <c r="G62" i="1" s="1"/>
  <c r="C88" i="1" s="1"/>
  <c r="C81" i="1"/>
  <c r="C77" i="1" l="1"/>
  <c r="C78" i="1"/>
  <c r="C82" i="1" l="1"/>
  <c r="C83" i="1" l="1"/>
  <c r="D77" i="1" s="1"/>
  <c r="E88" i="1" l="1"/>
  <c r="D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<sst xmlns="http://schemas.openxmlformats.org/spreadsheetml/2006/main" count="141" uniqueCount="105">
  <si>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</si>
  <si>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</si>
  <si>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</si>
  <si>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</si>
  <si>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</si>
  <si>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</si>
  <si>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</si>
  <si>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</si>
  <si>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</si>
  <si>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</si>
  <si>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</si>
  <si>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</si>
  <si>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</si>
  <si>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</si>
  <si>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</si>
  <si>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</si>
  <si>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</si>
  <si>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</si>
  <si>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</si>
  <si>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</si>
  <si>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</si>
  <si>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</si>
  <si>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</si>
  <si>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</si>
  <si>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</si>
  <si>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</si>
  <si>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</si>
  <si>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</si>
  <si>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</si>
  <si>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</si>
  <si>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</si>
  <si>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</si>
  <si>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</si>
  <si>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</si>
  <si>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</si>
  <si>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</si>
  <si>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</si>
  <si>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</si>
  <si>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</si>
  <si>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</si>
  <si>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</si>
  <si>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</si>
  <si>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</si>
  <si>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</si>
  <si>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</si>
  <si>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</si>
  <si>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</si>
  <si>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</si>
  <si>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</si>
  <si>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</si>
  <si>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</si>
  <si>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</si>
  <si>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 xml:space="preserve"> </t>
  </si>
  <si>
    <t>ARAUCANIA</t>
  </si>
  <si>
    <t>TRAIGUEN</t>
  </si>
  <si>
    <t>PRECIO ESPERADO ($/Kg)</t>
  </si>
  <si>
    <t>MANEJO REBAÑO</t>
  </si>
  <si>
    <t>Alimentacion</t>
  </si>
  <si>
    <t>Sanitario</t>
  </si>
  <si>
    <t>Ventas</t>
  </si>
  <si>
    <t>Agosto-Septiembre</t>
  </si>
  <si>
    <t>Fertilizante</t>
  </si>
  <si>
    <t>Can 27</t>
  </si>
  <si>
    <t>Fardos</t>
  </si>
  <si>
    <t>ml</t>
  </si>
  <si>
    <t xml:space="preserve">Antiparasitario </t>
  </si>
  <si>
    <t>2.  Valor  Insumos corresponde a  precios  en el predio.</t>
  </si>
  <si>
    <t xml:space="preserve">COSTOS DIRECTOS DE PRODUCCIÓN POR HECTÁREA (INCLUYE IVA) </t>
  </si>
  <si>
    <t>RAZAS</t>
  </si>
  <si>
    <t>CLAVEL Y MEZCLAS</t>
  </si>
  <si>
    <t>MARZO - ABRIL</t>
  </si>
  <si>
    <t>SEQUIA-INCENDIOS</t>
  </si>
  <si>
    <t>SFT</t>
  </si>
  <si>
    <t>Alimentacion Suplementaria</t>
  </si>
  <si>
    <t>Manejo Sanitario</t>
  </si>
  <si>
    <t>Castracion</t>
  </si>
  <si>
    <t xml:space="preserve">Insecticida </t>
  </si>
  <si>
    <t>FECHA DE VENTA</t>
  </si>
  <si>
    <t>JM</t>
  </si>
  <si>
    <t>JH</t>
  </si>
  <si>
    <t>Fertilizacion Pradera Natural</t>
  </si>
  <si>
    <t>MANEJO DE PRADERAS, ALIMENTACION, SANIDAD</t>
  </si>
  <si>
    <t>BOVINO CARNE</t>
  </si>
  <si>
    <t>MANTENCION PRADERAS</t>
  </si>
  <si>
    <t>Vacunación Clostridial</t>
  </si>
  <si>
    <t>Vacunación RB51</t>
  </si>
  <si>
    <t>Inseminación artificial</t>
  </si>
  <si>
    <t>Reparación infraestructura</t>
  </si>
  <si>
    <t>ESCENARIOS COSTO UNITARIO  ($/kilo de carne)</t>
  </si>
  <si>
    <t>Costo unitario ($/ Kg de carne) (*)</t>
  </si>
  <si>
    <t>Abril- Mayo</t>
  </si>
  <si>
    <t>Mayo-Julio</t>
  </si>
  <si>
    <t>Mayo y Noviembre</t>
  </si>
  <si>
    <t>Enero - Diciembre</t>
  </si>
  <si>
    <t>Abril-Mayo</t>
  </si>
  <si>
    <t>Kg</t>
  </si>
  <si>
    <t>Diciembre</t>
  </si>
  <si>
    <t>Septiembre-Octubre</t>
  </si>
  <si>
    <t xml:space="preserve">RENDIMIENTO (kg Carne/hÁ) </t>
  </si>
  <si>
    <t>Mayo-septiembre</t>
  </si>
  <si>
    <t>Abril-septiembre</t>
  </si>
  <si>
    <t>Noviembre</t>
  </si>
  <si>
    <t>$/há</t>
  </si>
  <si>
    <t>COSTO TOTAL/há.</t>
  </si>
  <si>
    <t>Rendimiento  (Kg de carne/há)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</si>
</sst>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166" fontId="2" fillId="2" borderId="5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14" fillId="2" borderId="42" xfId="0" applyNumberFormat="1" applyFont="1" applyFill="1" applyBorder="1" applyAlignment="1">
      <alignment horizontal="left"/>
    </xf>
    <xf numFmtId="49" fontId="14" fillId="2" borderId="5" xfId="0" applyNumberFormat="1" applyFont="1" applyFill="1" applyBorder="1" applyAlignment="1">
      <alignment wrapText="1"/>
    </xf>
    <xf numFmtId="49" fontId="6" fillId="2" borderId="18" xfId="0" applyNumberFormat="1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1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14" fillId="2" borderId="42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NumberFormat="1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3" fontId="3" fillId="3" borderId="17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49" xfId="0" applyNumberFormat="1" applyFont="1" applyFill="1" applyBorder="1" applyAlignment="1">
      <alignment vertical="center"/>
    </xf>
    <xf numFmtId="0" fontId="16" fillId="5" borderId="50" xfId="0" applyFont="1" applyFill="1" applyBorder="1" applyAlignment="1">
      <alignment vertical="center"/>
    </xf>
    <xf numFmtId="164" fontId="16" fillId="5" borderId="51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/>
    </xf>
    <xf numFmtId="164" fontId="16" fillId="3" borderId="53" xfId="0" applyNumberFormat="1" applyFont="1" applyFill="1" applyBorder="1" applyAlignment="1">
      <alignment vertical="center"/>
    </xf>
    <xf numFmtId="49" fontId="16" fillId="5" borderId="52" xfId="0" applyNumberFormat="1" applyFont="1" applyFill="1" applyBorder="1" applyAlignment="1">
      <alignment vertical="center"/>
    </xf>
    <xf numFmtId="164" fontId="16" fillId="5" borderId="53" xfId="0" applyNumberFormat="1" applyFont="1" applyFill="1" applyBorder="1" applyAlignment="1">
      <alignment vertical="center"/>
    </xf>
    <xf numFmtId="49" fontId="16" fillId="5" borderId="54" xfId="0" applyNumberFormat="1" applyFont="1" applyFill="1" applyBorder="1" applyAlignment="1">
      <alignment vertical="center"/>
    </xf>
    <xf numFmtId="0" fontId="16" fillId="5" borderId="55" xfId="0" applyFont="1" applyFill="1" applyBorder="1" applyAlignment="1">
      <alignment vertical="center"/>
    </xf>
    <xf numFmtId="164" fontId="16" fillId="5" borderId="56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49" fontId="2" fillId="2" borderId="57" xfId="0" applyNumberFormat="1" applyFont="1" applyFill="1" applyBorder="1" applyAlignment="1">
      <alignment horizontal="right"/>
    </xf>
    <xf numFmtId="49" fontId="2" fillId="2" borderId="57" xfId="0" applyNumberFormat="1" applyFont="1" applyFill="1" applyBorder="1" applyAlignment="1">
      <alignment horizontal="right" vertical="center" wrapText="1"/>
    </xf>
    <xf numFmtId="49" fontId="2" fillId="2" borderId="57" xfId="0" applyNumberFormat="1" applyFont="1" applyFill="1" applyBorder="1" applyAlignment="1">
      <alignment horizontal="right" wrapText="1"/>
    </xf>
    <xf numFmtId="17" fontId="15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2" fillId="2" borderId="60" xfId="0" applyFont="1" applyFill="1" applyBorder="1" applyAlignment="1">
      <alignment wrapText="1"/>
    </xf>
    <xf numFmtId="49" fontId="16" fillId="3" borderId="61" xfId="0" applyNumberFormat="1" applyFont="1" applyFill="1" applyBorder="1" applyAlignment="1">
      <alignment vertical="center" wrapText="1"/>
    </xf>
    <xf numFmtId="49" fontId="2" fillId="2" borderId="62" xfId="0" applyNumberFormat="1" applyFont="1" applyFill="1" applyBorder="1" applyAlignment="1">
      <alignment vertical="center" wrapText="1"/>
    </xf>
    <xf numFmtId="49" fontId="2" fillId="2" borderId="63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714374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topLeftCell="A69" workbookViewId="0">
      <selection activeCell="G81" sqref="G81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7.855468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7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1"/>
    </row>
    <row r="2" spans="1:7" ht="15" customHeight="1" x14ac:dyDescent="0.25">
      <c r="A2" s="2"/>
      <c r="B2" s="2"/>
      <c r="C2" s="2"/>
      <c r="D2" s="2"/>
      <c r="E2" s="2"/>
      <c r="F2" s="2"/>
      <c r="G2" s="51"/>
    </row>
    <row r="3" spans="1:7" ht="15" customHeight="1" x14ac:dyDescent="0.25">
      <c r="A3" s="2"/>
      <c r="B3" s="2"/>
      <c r="C3" s="2"/>
      <c r="D3" s="2"/>
      <c r="E3" s="2"/>
      <c r="F3" s="2"/>
      <c r="G3" s="51"/>
    </row>
    <row r="4" spans="1:7" ht="15" customHeight="1" x14ac:dyDescent="0.25">
      <c r="A4" s="2"/>
      <c r="B4" s="2"/>
      <c r="C4" s="2"/>
      <c r="D4" s="2"/>
      <c r="E4" s="2"/>
      <c r="F4" s="2"/>
      <c r="G4" s="51"/>
    </row>
    <row r="5" spans="1:7" ht="15" customHeight="1" x14ac:dyDescent="0.25">
      <c r="A5" s="2"/>
      <c r="B5" s="2"/>
      <c r="C5" s="2"/>
      <c r="D5" s="2"/>
      <c r="E5" s="2"/>
      <c r="F5" s="2"/>
      <c r="G5" s="51"/>
    </row>
    <row r="6" spans="1:7" ht="15" customHeight="1" x14ac:dyDescent="0.25">
      <c r="A6" s="2"/>
      <c r="B6" s="2"/>
      <c r="C6" s="2"/>
      <c r="D6" s="2"/>
      <c r="E6" s="2"/>
      <c r="F6" s="2"/>
      <c r="G6" s="51"/>
    </row>
    <row r="7" spans="1:7" ht="15" customHeight="1" x14ac:dyDescent="0.25">
      <c r="A7" s="2"/>
      <c r="B7" s="2"/>
      <c r="C7" s="2"/>
      <c r="D7" s="2"/>
      <c r="E7" s="2"/>
      <c r="F7" s="2"/>
      <c r="G7" s="51"/>
    </row>
    <row r="8" spans="1:7" ht="15" customHeight="1" x14ac:dyDescent="0.25">
      <c r="A8" s="2"/>
      <c r="B8" s="164"/>
      <c r="C8" s="3"/>
      <c r="D8" s="2"/>
      <c r="E8" s="3"/>
      <c r="F8" s="3"/>
      <c r="G8" s="52"/>
    </row>
    <row r="9" spans="1:7" ht="12" customHeight="1" x14ac:dyDescent="0.25">
      <c r="A9" s="18"/>
      <c r="B9" s="166" t="s">
        <v>0</v>
      </c>
      <c r="C9" s="160" t="s">
        <v>82</v>
      </c>
      <c r="D9" s="73"/>
      <c r="E9" s="147" t="s">
        <v>98</v>
      </c>
      <c r="F9" s="148"/>
      <c r="G9" s="64">
        <v>260</v>
      </c>
    </row>
    <row r="10" spans="1:7" ht="13.5" customHeight="1" x14ac:dyDescent="0.25">
      <c r="A10" s="18"/>
      <c r="B10" s="167" t="s">
        <v>68</v>
      </c>
      <c r="C10" s="161" t="s">
        <v>69</v>
      </c>
      <c r="D10" s="73"/>
      <c r="E10" s="149" t="s">
        <v>1</v>
      </c>
      <c r="F10" s="150"/>
      <c r="G10" s="5" t="s">
        <v>70</v>
      </c>
    </row>
    <row r="11" spans="1:7" ht="12.75" customHeight="1" x14ac:dyDescent="0.25">
      <c r="A11" s="18"/>
      <c r="B11" s="167" t="s">
        <v>2</v>
      </c>
      <c r="C11" s="160" t="s">
        <v>50</v>
      </c>
      <c r="D11" s="73"/>
      <c r="E11" s="149" t="s">
        <v>55</v>
      </c>
      <c r="F11" s="150"/>
      <c r="G11" s="53">
        <v>2125</v>
      </c>
    </row>
    <row r="12" spans="1:7" ht="11.25" customHeight="1" x14ac:dyDescent="0.25">
      <c r="A12" s="18"/>
      <c r="B12" s="167" t="s">
        <v>3</v>
      </c>
      <c r="C12" s="162" t="s">
        <v>53</v>
      </c>
      <c r="D12" s="73"/>
      <c r="E12" s="71" t="s">
        <v>4</v>
      </c>
      <c r="F12" s="72"/>
      <c r="G12" s="43">
        <f>G9*G11</f>
        <v>552500</v>
      </c>
    </row>
    <row r="13" spans="1:7" ht="11.25" customHeight="1" x14ac:dyDescent="0.25">
      <c r="A13" s="18"/>
      <c r="B13" s="167" t="s">
        <v>5</v>
      </c>
      <c r="C13" s="160" t="s">
        <v>54</v>
      </c>
      <c r="D13" s="73"/>
      <c r="E13" s="149" t="s">
        <v>6</v>
      </c>
      <c r="F13" s="150"/>
      <c r="G13" s="5" t="s">
        <v>51</v>
      </c>
    </row>
    <row r="14" spans="1:7" ht="13.5" customHeight="1" x14ac:dyDescent="0.25">
      <c r="A14" s="18"/>
      <c r="B14" s="167" t="s">
        <v>7</v>
      </c>
      <c r="C14" s="160" t="s">
        <v>54</v>
      </c>
      <c r="D14" s="73"/>
      <c r="E14" s="149" t="s">
        <v>77</v>
      </c>
      <c r="F14" s="150"/>
      <c r="G14" s="5" t="s">
        <v>70</v>
      </c>
    </row>
    <row r="15" spans="1:7" ht="13.5" customHeight="1" x14ac:dyDescent="0.25">
      <c r="A15" s="18"/>
      <c r="B15" s="168" t="s">
        <v>8</v>
      </c>
      <c r="C15" s="163">
        <v>44713</v>
      </c>
      <c r="D15" s="73"/>
      <c r="E15" s="151" t="s">
        <v>9</v>
      </c>
      <c r="F15" s="152"/>
      <c r="G15" s="6" t="s">
        <v>71</v>
      </c>
    </row>
    <row r="16" spans="1:7" ht="12" customHeight="1" x14ac:dyDescent="0.25">
      <c r="A16" s="2"/>
      <c r="B16" s="165"/>
      <c r="C16" s="74"/>
      <c r="D16" s="75"/>
      <c r="E16" s="76"/>
      <c r="F16" s="76"/>
      <c r="G16" s="77"/>
    </row>
    <row r="17" spans="1:7" ht="12" customHeight="1" x14ac:dyDescent="0.25">
      <c r="A17" s="7"/>
      <c r="B17" s="153" t="s">
        <v>67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78"/>
      <c r="C18" s="79"/>
      <c r="D18" s="79"/>
      <c r="E18" s="79"/>
      <c r="F18" s="80"/>
      <c r="G18" s="81"/>
    </row>
    <row r="19" spans="1:7" ht="12" customHeight="1" x14ac:dyDescent="0.25">
      <c r="A19" s="4"/>
      <c r="B19" s="82" t="s">
        <v>10</v>
      </c>
      <c r="C19" s="83"/>
      <c r="D19" s="84"/>
      <c r="E19" s="84"/>
      <c r="F19" s="84"/>
      <c r="G19" s="85"/>
    </row>
    <row r="20" spans="1:7" ht="24" customHeight="1" x14ac:dyDescent="0.25">
      <c r="A20" s="7"/>
      <c r="B20" s="86" t="s">
        <v>11</v>
      </c>
      <c r="C20" s="86" t="s">
        <v>12</v>
      </c>
      <c r="D20" s="86" t="s">
        <v>13</v>
      </c>
      <c r="E20" s="86" t="s">
        <v>14</v>
      </c>
      <c r="F20" s="86" t="s">
        <v>15</v>
      </c>
      <c r="G20" s="86" t="s">
        <v>16</v>
      </c>
    </row>
    <row r="21" spans="1:7" ht="12.75" customHeight="1" x14ac:dyDescent="0.25">
      <c r="A21" s="7"/>
      <c r="B21" s="66" t="s">
        <v>56</v>
      </c>
      <c r="C21" s="8"/>
      <c r="D21" s="44"/>
      <c r="E21" s="8"/>
      <c r="F21" s="60"/>
      <c r="G21" s="60"/>
    </row>
    <row r="22" spans="1:7" ht="12.75" customHeight="1" x14ac:dyDescent="0.25">
      <c r="A22" s="7"/>
      <c r="B22" s="70" t="s">
        <v>57</v>
      </c>
      <c r="C22" s="8" t="s">
        <v>79</v>
      </c>
      <c r="D22" s="120">
        <v>3</v>
      </c>
      <c r="E22" s="6" t="s">
        <v>99</v>
      </c>
      <c r="F22" s="121">
        <v>15000</v>
      </c>
      <c r="G22" s="121">
        <f>D22*F22</f>
        <v>45000</v>
      </c>
    </row>
    <row r="23" spans="1:7" ht="12.75" customHeight="1" x14ac:dyDescent="0.25">
      <c r="A23" s="7"/>
      <c r="B23" s="70" t="s">
        <v>58</v>
      </c>
      <c r="C23" s="8" t="s">
        <v>79</v>
      </c>
      <c r="D23" s="122">
        <v>1</v>
      </c>
      <c r="E23" s="6" t="s">
        <v>100</v>
      </c>
      <c r="F23" s="121">
        <v>15000</v>
      </c>
      <c r="G23" s="121">
        <f t="shared" ref="G23" si="0">D23*F23</f>
        <v>15000</v>
      </c>
    </row>
    <row r="24" spans="1:7" ht="12.75" customHeight="1" x14ac:dyDescent="0.25">
      <c r="A24" s="7"/>
      <c r="B24" s="70" t="s">
        <v>59</v>
      </c>
      <c r="C24" s="8" t="s">
        <v>79</v>
      </c>
      <c r="D24" s="120">
        <v>0.6</v>
      </c>
      <c r="E24" s="6" t="s">
        <v>101</v>
      </c>
      <c r="F24" s="121">
        <v>15000</v>
      </c>
      <c r="G24" s="121">
        <f t="shared" ref="G24:G25" si="1">D24*F24</f>
        <v>9000</v>
      </c>
    </row>
    <row r="25" spans="1:7" ht="12.75" customHeight="1" x14ac:dyDescent="0.25">
      <c r="A25" s="7"/>
      <c r="B25" s="70" t="s">
        <v>75</v>
      </c>
      <c r="C25" s="8" t="s">
        <v>79</v>
      </c>
      <c r="D25" s="120">
        <v>0.3</v>
      </c>
      <c r="E25" s="6" t="s">
        <v>96</v>
      </c>
      <c r="F25" s="121">
        <v>15000</v>
      </c>
      <c r="G25" s="121">
        <f t="shared" si="1"/>
        <v>4500</v>
      </c>
    </row>
    <row r="26" spans="1:7" ht="12.75" customHeight="1" x14ac:dyDescent="0.25">
      <c r="A26" s="7"/>
      <c r="B26" s="9" t="s">
        <v>17</v>
      </c>
      <c r="C26" s="10"/>
      <c r="D26" s="123"/>
      <c r="E26" s="123"/>
      <c r="F26" s="123"/>
      <c r="G26" s="124">
        <f>G21+G22+G23+G24+G25</f>
        <v>73500</v>
      </c>
    </row>
    <row r="27" spans="1:7" ht="12.75" customHeight="1" x14ac:dyDescent="0.25">
      <c r="A27" s="7"/>
      <c r="B27" s="78"/>
      <c r="C27" s="80"/>
      <c r="D27" s="80"/>
      <c r="E27" s="80"/>
      <c r="F27" s="87"/>
      <c r="G27" s="88"/>
    </row>
    <row r="28" spans="1:7" ht="12.75" customHeight="1" x14ac:dyDescent="0.25">
      <c r="A28" s="7"/>
      <c r="B28" s="89" t="s">
        <v>18</v>
      </c>
      <c r="C28" s="90"/>
      <c r="D28" s="91"/>
      <c r="E28" s="91"/>
      <c r="F28" s="92"/>
      <c r="G28" s="93"/>
    </row>
    <row r="29" spans="1:7" ht="12.75" customHeight="1" x14ac:dyDescent="0.25">
      <c r="A29" s="7"/>
      <c r="B29" s="94" t="s">
        <v>11</v>
      </c>
      <c r="C29" s="95" t="s">
        <v>12</v>
      </c>
      <c r="D29" s="95" t="s">
        <v>13</v>
      </c>
      <c r="E29" s="94" t="s">
        <v>52</v>
      </c>
      <c r="F29" s="95" t="s">
        <v>15</v>
      </c>
      <c r="G29" s="94" t="s">
        <v>16</v>
      </c>
    </row>
    <row r="30" spans="1:7" ht="12.75" customHeight="1" x14ac:dyDescent="0.25">
      <c r="A30" s="7"/>
      <c r="B30" s="96"/>
      <c r="C30" s="96"/>
      <c r="D30" s="96"/>
      <c r="E30" s="96"/>
      <c r="F30" s="96"/>
      <c r="G30" s="96"/>
    </row>
    <row r="31" spans="1:7" ht="15.75" customHeight="1" x14ac:dyDescent="0.25">
      <c r="A31" s="7"/>
      <c r="B31" s="11" t="s">
        <v>19</v>
      </c>
      <c r="C31" s="12"/>
      <c r="D31" s="12"/>
      <c r="E31" s="12"/>
      <c r="F31" s="97"/>
      <c r="G31" s="61"/>
    </row>
    <row r="32" spans="1:7" ht="12.75" customHeight="1" x14ac:dyDescent="0.25">
      <c r="A32" s="7"/>
      <c r="B32" s="98"/>
      <c r="C32" s="99"/>
      <c r="D32" s="99"/>
      <c r="E32" s="99"/>
      <c r="F32" s="100"/>
      <c r="G32" s="101"/>
    </row>
    <row r="33" spans="1:7" ht="12.75" customHeight="1" x14ac:dyDescent="0.25">
      <c r="A33" s="7"/>
      <c r="B33" s="89" t="s">
        <v>20</v>
      </c>
      <c r="C33" s="90"/>
      <c r="D33" s="91"/>
      <c r="E33" s="91"/>
      <c r="F33" s="92"/>
      <c r="G33" s="93"/>
    </row>
    <row r="34" spans="1:7" ht="12.75" customHeight="1" x14ac:dyDescent="0.25">
      <c r="A34" s="7"/>
      <c r="B34" s="102" t="s">
        <v>11</v>
      </c>
      <c r="C34" s="102" t="s">
        <v>12</v>
      </c>
      <c r="D34" s="102" t="s">
        <v>13</v>
      </c>
      <c r="E34" s="102" t="s">
        <v>14</v>
      </c>
      <c r="F34" s="103" t="s">
        <v>15</v>
      </c>
      <c r="G34" s="102" t="s">
        <v>16</v>
      </c>
    </row>
    <row r="35" spans="1:7" ht="12" customHeight="1" x14ac:dyDescent="0.25">
      <c r="A35" s="2"/>
      <c r="B35" s="66" t="s">
        <v>83</v>
      </c>
      <c r="C35" s="8"/>
      <c r="D35" s="44"/>
      <c r="E35" s="8"/>
      <c r="F35" s="60"/>
      <c r="G35" s="60"/>
    </row>
    <row r="36" spans="1:7" ht="12" customHeight="1" x14ac:dyDescent="0.25">
      <c r="A36" s="4"/>
      <c r="B36" s="70" t="s">
        <v>80</v>
      </c>
      <c r="C36" s="8" t="s">
        <v>78</v>
      </c>
      <c r="D36" s="120">
        <v>0.1</v>
      </c>
      <c r="E36" s="6" t="s">
        <v>60</v>
      </c>
      <c r="F36" s="121">
        <v>200000</v>
      </c>
      <c r="G36" s="121">
        <f>D36*F36</f>
        <v>20000</v>
      </c>
    </row>
    <row r="37" spans="1:7" ht="15" customHeight="1" x14ac:dyDescent="0.25">
      <c r="A37" s="4"/>
      <c r="B37" s="11" t="s">
        <v>21</v>
      </c>
      <c r="C37" s="12"/>
      <c r="D37" s="125"/>
      <c r="E37" s="125"/>
      <c r="F37" s="125"/>
      <c r="G37" s="126">
        <f>G35+G36</f>
        <v>20000</v>
      </c>
    </row>
    <row r="38" spans="1:7" ht="12" customHeight="1" x14ac:dyDescent="0.25">
      <c r="A38" s="4"/>
      <c r="B38" s="98"/>
      <c r="C38" s="99"/>
      <c r="D38" s="99"/>
      <c r="E38" s="99"/>
      <c r="F38" s="100"/>
      <c r="G38" s="101"/>
    </row>
    <row r="39" spans="1:7" ht="12" customHeight="1" x14ac:dyDescent="0.25">
      <c r="A39" s="4"/>
      <c r="B39" s="89" t="s">
        <v>22</v>
      </c>
      <c r="C39" s="90"/>
      <c r="D39" s="91"/>
      <c r="E39" s="91"/>
      <c r="F39" s="92"/>
      <c r="G39" s="93"/>
    </row>
    <row r="40" spans="1:7" ht="12" customHeight="1" x14ac:dyDescent="0.25">
      <c r="A40" s="2"/>
      <c r="B40" s="104" t="s">
        <v>23</v>
      </c>
      <c r="C40" s="104" t="s">
        <v>24</v>
      </c>
      <c r="D40" s="104" t="s">
        <v>25</v>
      </c>
      <c r="E40" s="104" t="s">
        <v>14</v>
      </c>
      <c r="F40" s="104" t="s">
        <v>15</v>
      </c>
      <c r="G40" s="105" t="s">
        <v>16</v>
      </c>
    </row>
    <row r="41" spans="1:7" ht="27.75" customHeight="1" x14ac:dyDescent="0.25">
      <c r="A41" s="4"/>
      <c r="B41" s="127" t="s">
        <v>81</v>
      </c>
      <c r="C41" s="49"/>
      <c r="D41" s="48"/>
      <c r="E41" s="49"/>
      <c r="F41" s="49"/>
      <c r="G41" s="48"/>
    </row>
    <row r="42" spans="1:7" ht="13.5" customHeight="1" x14ac:dyDescent="0.25">
      <c r="A42" s="4"/>
      <c r="B42" s="65" t="s">
        <v>61</v>
      </c>
      <c r="C42" s="45"/>
      <c r="D42" s="47"/>
      <c r="E42" s="45"/>
      <c r="F42" s="48"/>
      <c r="G42" s="48"/>
    </row>
    <row r="43" spans="1:7" ht="12.75" customHeight="1" x14ac:dyDescent="0.25">
      <c r="A43" s="7"/>
      <c r="B43" s="50" t="s">
        <v>72</v>
      </c>
      <c r="C43" s="46" t="s">
        <v>95</v>
      </c>
      <c r="D43" s="128">
        <v>50</v>
      </c>
      <c r="E43" s="128" t="s">
        <v>90</v>
      </c>
      <c r="F43" s="129">
        <v>1400</v>
      </c>
      <c r="G43" s="129">
        <f>D43*F43</f>
        <v>70000</v>
      </c>
    </row>
    <row r="44" spans="1:7" ht="12.75" customHeight="1" x14ac:dyDescent="0.25">
      <c r="A44" s="7"/>
      <c r="B44" s="50" t="s">
        <v>62</v>
      </c>
      <c r="C44" s="45" t="s">
        <v>95</v>
      </c>
      <c r="D44" s="130">
        <v>50</v>
      </c>
      <c r="E44" s="131" t="s">
        <v>60</v>
      </c>
      <c r="F44" s="129">
        <v>1285</v>
      </c>
      <c r="G44" s="129">
        <f t="shared" ref="G44:G49" si="2">D44*F44</f>
        <v>64250</v>
      </c>
    </row>
    <row r="45" spans="1:7" ht="12.75" customHeight="1" x14ac:dyDescent="0.25">
      <c r="A45" s="7"/>
      <c r="B45" s="65" t="s">
        <v>73</v>
      </c>
      <c r="C45" s="45"/>
      <c r="D45" s="130"/>
      <c r="E45" s="131"/>
      <c r="F45" s="129"/>
      <c r="G45" s="129"/>
    </row>
    <row r="46" spans="1:7" ht="12.75" customHeight="1" x14ac:dyDescent="0.25">
      <c r="A46" s="7"/>
      <c r="B46" s="50" t="s">
        <v>63</v>
      </c>
      <c r="C46" s="45" t="s">
        <v>12</v>
      </c>
      <c r="D46" s="130">
        <v>30</v>
      </c>
      <c r="E46" s="131" t="s">
        <v>91</v>
      </c>
      <c r="F46" s="129">
        <v>3900</v>
      </c>
      <c r="G46" s="129">
        <f t="shared" si="2"/>
        <v>117000</v>
      </c>
    </row>
    <row r="47" spans="1:7" ht="12.75" customHeight="1" x14ac:dyDescent="0.25">
      <c r="A47" s="7"/>
      <c r="B47" s="65" t="s">
        <v>74</v>
      </c>
      <c r="C47" s="46"/>
      <c r="D47" s="128"/>
      <c r="E47" s="128"/>
      <c r="F47" s="129"/>
      <c r="G47" s="129"/>
    </row>
    <row r="48" spans="1:7" ht="12.75" customHeight="1" x14ac:dyDescent="0.25">
      <c r="A48" s="4"/>
      <c r="B48" s="50" t="s">
        <v>65</v>
      </c>
      <c r="C48" s="46" t="s">
        <v>64</v>
      </c>
      <c r="D48" s="128">
        <v>10</v>
      </c>
      <c r="E48" s="128" t="s">
        <v>92</v>
      </c>
      <c r="F48" s="129">
        <v>450</v>
      </c>
      <c r="G48" s="129">
        <f t="shared" si="2"/>
        <v>4500</v>
      </c>
    </row>
    <row r="49" spans="1:11" ht="12" customHeight="1" x14ac:dyDescent="0.25">
      <c r="A49" s="2"/>
      <c r="B49" s="50" t="s">
        <v>76</v>
      </c>
      <c r="C49" s="46" t="s">
        <v>64</v>
      </c>
      <c r="D49" s="128">
        <v>4</v>
      </c>
      <c r="E49" s="128" t="s">
        <v>93</v>
      </c>
      <c r="F49" s="129">
        <v>420</v>
      </c>
      <c r="G49" s="129">
        <f t="shared" si="2"/>
        <v>1680</v>
      </c>
    </row>
    <row r="50" spans="1:11" ht="12" customHeight="1" x14ac:dyDescent="0.25">
      <c r="A50" s="4"/>
      <c r="B50" s="50" t="s">
        <v>84</v>
      </c>
      <c r="C50" s="45" t="s">
        <v>64</v>
      </c>
      <c r="D50" s="130">
        <v>4</v>
      </c>
      <c r="E50" s="131" t="s">
        <v>92</v>
      </c>
      <c r="F50" s="129">
        <v>450</v>
      </c>
      <c r="G50" s="129">
        <f t="shared" ref="G50:G51" si="3">D50*F50</f>
        <v>1800</v>
      </c>
    </row>
    <row r="51" spans="1:11" ht="11.25" customHeight="1" x14ac:dyDescent="0.25">
      <c r="A51" s="4"/>
      <c r="B51" s="50" t="s">
        <v>85</v>
      </c>
      <c r="C51" s="45" t="s">
        <v>64</v>
      </c>
      <c r="D51" s="130">
        <v>2</v>
      </c>
      <c r="E51" s="131" t="s">
        <v>94</v>
      </c>
      <c r="F51" s="129">
        <v>350</v>
      </c>
      <c r="G51" s="129">
        <f t="shared" si="3"/>
        <v>700</v>
      </c>
      <c r="K51" s="42"/>
    </row>
    <row r="52" spans="1:11" ht="12.75" customHeight="1" x14ac:dyDescent="0.25">
      <c r="A52" s="18"/>
      <c r="B52" s="106" t="s">
        <v>26</v>
      </c>
      <c r="C52" s="107"/>
      <c r="D52" s="132"/>
      <c r="E52" s="132"/>
      <c r="F52" s="132"/>
      <c r="G52" s="133">
        <f>SUM(G41:G51)</f>
        <v>259930</v>
      </c>
      <c r="K52" s="42"/>
    </row>
    <row r="53" spans="1:11" ht="12.75" customHeight="1" x14ac:dyDescent="0.25">
      <c r="A53" s="18"/>
      <c r="B53" s="108"/>
      <c r="C53" s="109"/>
      <c r="D53" s="109"/>
      <c r="E53" s="110"/>
      <c r="F53" s="111"/>
      <c r="G53" s="112"/>
    </row>
    <row r="54" spans="1:11" ht="12.75" customHeight="1" x14ac:dyDescent="0.25">
      <c r="A54" s="18"/>
      <c r="B54" s="89" t="s">
        <v>27</v>
      </c>
      <c r="C54" s="90"/>
      <c r="D54" s="91"/>
      <c r="E54" s="91"/>
      <c r="F54" s="92"/>
      <c r="G54" s="93"/>
    </row>
    <row r="55" spans="1:11" ht="12.75" customHeight="1" x14ac:dyDescent="0.25">
      <c r="A55" s="18"/>
      <c r="B55" s="113" t="s">
        <v>28</v>
      </c>
      <c r="C55" s="104" t="s">
        <v>24</v>
      </c>
      <c r="D55" s="104" t="s">
        <v>25</v>
      </c>
      <c r="E55" s="113" t="s">
        <v>14</v>
      </c>
      <c r="F55" s="104" t="s">
        <v>15</v>
      </c>
      <c r="G55" s="113" t="s">
        <v>16</v>
      </c>
    </row>
    <row r="56" spans="1:11" ht="12.75" customHeight="1" x14ac:dyDescent="0.25">
      <c r="A56" s="18"/>
      <c r="B56" s="68" t="s">
        <v>86</v>
      </c>
      <c r="C56" s="46" t="s">
        <v>12</v>
      </c>
      <c r="D56" s="128">
        <v>1</v>
      </c>
      <c r="E56" s="131" t="s">
        <v>96</v>
      </c>
      <c r="F56" s="129">
        <v>4500</v>
      </c>
      <c r="G56" s="129">
        <f>D56*F56</f>
        <v>4500</v>
      </c>
    </row>
    <row r="57" spans="1:11" ht="12.75" customHeight="1" x14ac:dyDescent="0.25">
      <c r="A57" s="18"/>
      <c r="B57" s="69" t="s">
        <v>87</v>
      </c>
      <c r="C57" s="46" t="s">
        <v>12</v>
      </c>
      <c r="D57" s="128">
        <v>1</v>
      </c>
      <c r="E57" s="131" t="s">
        <v>97</v>
      </c>
      <c r="F57" s="129">
        <v>40000</v>
      </c>
      <c r="G57" s="129">
        <f>D57*F57</f>
        <v>40000</v>
      </c>
    </row>
    <row r="58" spans="1:11" ht="12.75" customHeight="1" x14ac:dyDescent="0.25">
      <c r="A58" s="18"/>
      <c r="B58" s="114" t="s">
        <v>29</v>
      </c>
      <c r="C58" s="115"/>
      <c r="D58" s="116"/>
      <c r="E58" s="116"/>
      <c r="F58" s="116"/>
      <c r="G58" s="134">
        <f>SUM(G56:G57)</f>
        <v>44500</v>
      </c>
    </row>
    <row r="59" spans="1:11" ht="12.75" customHeight="1" x14ac:dyDescent="0.25">
      <c r="A59" s="18"/>
      <c r="B59" s="117"/>
      <c r="C59" s="117"/>
      <c r="D59" s="117"/>
      <c r="E59" s="117"/>
      <c r="F59" s="118"/>
      <c r="G59" s="119"/>
    </row>
    <row r="60" spans="1:11" ht="12.75" customHeight="1" x14ac:dyDescent="0.25">
      <c r="A60" s="18"/>
      <c r="B60" s="137" t="s">
        <v>30</v>
      </c>
      <c r="C60" s="138"/>
      <c r="D60" s="138"/>
      <c r="E60" s="138"/>
      <c r="F60" s="138"/>
      <c r="G60" s="139">
        <f>G26+G31+G37+G52+G58</f>
        <v>397930</v>
      </c>
    </row>
    <row r="61" spans="1:11" ht="12.75" customHeight="1" x14ac:dyDescent="0.25">
      <c r="A61" s="18"/>
      <c r="B61" s="140" t="s">
        <v>31</v>
      </c>
      <c r="C61" s="136"/>
      <c r="D61" s="136"/>
      <c r="E61" s="136"/>
      <c r="F61" s="136"/>
      <c r="G61" s="141">
        <f>G60*0.05</f>
        <v>19896.5</v>
      </c>
    </row>
    <row r="62" spans="1:11" ht="12.75" customHeight="1" x14ac:dyDescent="0.25">
      <c r="A62" s="18"/>
      <c r="B62" s="142" t="s">
        <v>32</v>
      </c>
      <c r="C62" s="135"/>
      <c r="D62" s="135"/>
      <c r="E62" s="135"/>
      <c r="F62" s="135"/>
      <c r="G62" s="143">
        <f>G61+G60</f>
        <v>417826.5</v>
      </c>
    </row>
    <row r="63" spans="1:11" ht="12.75" customHeight="1" x14ac:dyDescent="0.25">
      <c r="A63" s="18"/>
      <c r="B63" s="140" t="s">
        <v>33</v>
      </c>
      <c r="C63" s="136"/>
      <c r="D63" s="136"/>
      <c r="E63" s="136"/>
      <c r="F63" s="136"/>
      <c r="G63" s="141">
        <f>G12</f>
        <v>552500</v>
      </c>
    </row>
    <row r="64" spans="1:11" ht="13.5" customHeight="1" x14ac:dyDescent="0.25">
      <c r="A64" s="18"/>
      <c r="B64" s="144" t="s">
        <v>34</v>
      </c>
      <c r="C64" s="145"/>
      <c r="D64" s="145"/>
      <c r="E64" s="145"/>
      <c r="F64" s="145"/>
      <c r="G64" s="146">
        <f>G63-G62</f>
        <v>134673.5</v>
      </c>
    </row>
    <row r="65" spans="1:9" ht="12" customHeight="1" x14ac:dyDescent="0.25">
      <c r="A65" s="18"/>
      <c r="B65" s="67" t="s">
        <v>35</v>
      </c>
      <c r="C65" s="19"/>
      <c r="D65" s="19"/>
      <c r="E65" s="19"/>
      <c r="F65" s="19"/>
      <c r="G65" s="54"/>
    </row>
    <row r="66" spans="1:9" ht="12" customHeight="1" thickBot="1" x14ac:dyDescent="0.3">
      <c r="A66" s="4"/>
      <c r="B66" s="20"/>
      <c r="C66" s="19"/>
      <c r="D66" s="19"/>
      <c r="E66" s="19"/>
      <c r="F66" s="19"/>
      <c r="G66" s="54"/>
    </row>
    <row r="67" spans="1:9" ht="24" customHeight="1" x14ac:dyDescent="0.25">
      <c r="A67" s="4"/>
      <c r="B67" s="31" t="s">
        <v>36</v>
      </c>
      <c r="C67" s="32"/>
      <c r="D67" s="32"/>
      <c r="E67" s="32"/>
      <c r="F67" s="33"/>
      <c r="G67" s="54"/>
    </row>
    <row r="68" spans="1:9" ht="16.5" customHeight="1" x14ac:dyDescent="0.25">
      <c r="A68" s="18"/>
      <c r="B68" s="34" t="s">
        <v>37</v>
      </c>
      <c r="C68" s="17"/>
      <c r="D68" s="17"/>
      <c r="E68" s="17"/>
      <c r="F68" s="35"/>
      <c r="G68" s="54"/>
    </row>
    <row r="69" spans="1:9" ht="13.5" customHeight="1" x14ac:dyDescent="0.25">
      <c r="A69" s="4"/>
      <c r="B69" s="34" t="s">
        <v>66</v>
      </c>
      <c r="C69" s="17"/>
      <c r="D69" s="17"/>
      <c r="E69" s="17"/>
      <c r="F69" s="35"/>
      <c r="G69" s="54"/>
      <c r="I69" s="58"/>
    </row>
    <row r="70" spans="1:9" ht="12" customHeight="1" x14ac:dyDescent="0.25">
      <c r="A70" s="18"/>
      <c r="B70" s="34" t="s">
        <v>38</v>
      </c>
      <c r="C70" s="17"/>
      <c r="D70" s="17"/>
      <c r="E70" s="17"/>
      <c r="F70" s="35"/>
      <c r="G70" s="54"/>
    </row>
    <row r="71" spans="1:9" ht="12" customHeight="1" x14ac:dyDescent="0.25">
      <c r="A71" s="18"/>
      <c r="B71" s="34" t="s">
        <v>39</v>
      </c>
      <c r="C71" s="17"/>
      <c r="D71" s="17"/>
      <c r="E71" s="17"/>
      <c r="F71" s="35"/>
      <c r="G71" s="54"/>
    </row>
    <row r="72" spans="1:9" ht="12" customHeight="1" x14ac:dyDescent="0.25">
      <c r="A72" s="18"/>
      <c r="B72" s="34" t="s">
        <v>40</v>
      </c>
      <c r="C72" s="17"/>
      <c r="D72" s="17"/>
      <c r="E72" s="17"/>
      <c r="F72" s="35"/>
      <c r="G72" s="54"/>
    </row>
    <row r="73" spans="1:9" ht="12" customHeight="1" thickBot="1" x14ac:dyDescent="0.3">
      <c r="A73" s="18"/>
      <c r="B73" s="36" t="s">
        <v>41</v>
      </c>
      <c r="C73" s="37"/>
      <c r="D73" s="37"/>
      <c r="E73" s="37"/>
      <c r="F73" s="38"/>
      <c r="G73" s="54"/>
    </row>
    <row r="74" spans="1:9" ht="12" customHeight="1" x14ac:dyDescent="0.25">
      <c r="A74" s="18"/>
      <c r="B74" s="29"/>
      <c r="C74" s="17"/>
      <c r="D74" s="17"/>
      <c r="E74" s="17"/>
      <c r="F74" s="17"/>
      <c r="G74" s="54"/>
    </row>
    <row r="75" spans="1:9" ht="12" customHeight="1" thickBot="1" x14ac:dyDescent="0.3">
      <c r="A75" s="18"/>
      <c r="B75" s="158" t="s">
        <v>42</v>
      </c>
      <c r="C75" s="159"/>
      <c r="D75" s="28"/>
      <c r="E75" s="13"/>
      <c r="F75" s="13"/>
      <c r="G75" s="54"/>
    </row>
    <row r="76" spans="1:9" ht="12" customHeight="1" x14ac:dyDescent="0.25">
      <c r="A76" s="18"/>
      <c r="B76" s="22" t="s">
        <v>28</v>
      </c>
      <c r="C76" s="62" t="s">
        <v>102</v>
      </c>
      <c r="D76" s="63" t="s">
        <v>43</v>
      </c>
      <c r="E76" s="13"/>
      <c r="F76" s="13"/>
      <c r="G76" s="54"/>
    </row>
    <row r="77" spans="1:9" ht="12.75" customHeight="1" x14ac:dyDescent="0.25">
      <c r="A77" s="18"/>
      <c r="B77" s="23" t="s">
        <v>44</v>
      </c>
      <c r="C77" s="14">
        <f>G26</f>
        <v>73500</v>
      </c>
      <c r="D77" s="24">
        <f>(C77/C83)</f>
        <v>0.17591033598874173</v>
      </c>
      <c r="E77" s="13"/>
      <c r="F77" s="13"/>
      <c r="G77" s="54"/>
    </row>
    <row r="78" spans="1:9" ht="12" customHeight="1" x14ac:dyDescent="0.25">
      <c r="A78" s="18"/>
      <c r="B78" s="23" t="s">
        <v>45</v>
      </c>
      <c r="C78" s="14">
        <f>G31</f>
        <v>0</v>
      </c>
      <c r="D78" s="24">
        <v>0</v>
      </c>
      <c r="E78" s="13"/>
      <c r="F78" s="13"/>
      <c r="G78" s="54"/>
    </row>
    <row r="79" spans="1:9" ht="12" customHeight="1" x14ac:dyDescent="0.25">
      <c r="A79" s="18"/>
      <c r="B79" s="23" t="s">
        <v>46</v>
      </c>
      <c r="C79" s="14">
        <f>G37</f>
        <v>20000</v>
      </c>
      <c r="D79" s="24">
        <f>(C79/C83)</f>
        <v>4.7866758092174624E-2</v>
      </c>
      <c r="E79" s="13"/>
      <c r="F79" s="13"/>
      <c r="G79" s="54"/>
    </row>
    <row r="80" spans="1:9" ht="12" customHeight="1" x14ac:dyDescent="0.25">
      <c r="A80" s="18"/>
      <c r="B80" s="23" t="s">
        <v>23</v>
      </c>
      <c r="C80" s="14">
        <f>G52</f>
        <v>259930</v>
      </c>
      <c r="D80" s="24">
        <f>(C80/C83)</f>
        <v>0.62210032154494743</v>
      </c>
      <c r="E80" s="13"/>
      <c r="F80" s="13"/>
      <c r="G80" s="54"/>
    </row>
    <row r="81" spans="1:7" ht="12" customHeight="1" x14ac:dyDescent="0.25">
      <c r="A81" s="18"/>
      <c r="B81" s="23" t="s">
        <v>47</v>
      </c>
      <c r="C81" s="15">
        <f>G58</f>
        <v>44500</v>
      </c>
      <c r="D81" s="24">
        <f>(C81/C83)</f>
        <v>0.10650353675508853</v>
      </c>
      <c r="E81" s="16"/>
      <c r="F81" s="16"/>
      <c r="G81" s="54"/>
    </row>
    <row r="82" spans="1:7" ht="12" customHeight="1" x14ac:dyDescent="0.25">
      <c r="A82" s="18"/>
      <c r="B82" s="23" t="s">
        <v>48</v>
      </c>
      <c r="C82" s="15">
        <f>G61</f>
        <v>19896.5</v>
      </c>
      <c r="D82" s="24">
        <f>(C82/C83)</f>
        <v>4.7619047619047616E-2</v>
      </c>
      <c r="E82" s="16"/>
      <c r="F82" s="16"/>
      <c r="G82" s="54"/>
    </row>
    <row r="83" spans="1:7" ht="12" customHeight="1" thickBot="1" x14ac:dyDescent="0.3">
      <c r="A83" s="18"/>
      <c r="B83" s="25" t="s">
        <v>103</v>
      </c>
      <c r="C83" s="26">
        <f>SUM(C77:C82)</f>
        <v>417826.5</v>
      </c>
      <c r="D83" s="27">
        <f>SUM(D77:D82)</f>
        <v>0.99999999999999978</v>
      </c>
      <c r="E83" s="16"/>
      <c r="F83" s="16"/>
      <c r="G83" s="54"/>
    </row>
    <row r="84" spans="1:7" ht="12.75" customHeight="1" x14ac:dyDescent="0.25">
      <c r="A84" s="18"/>
      <c r="B84" s="20"/>
      <c r="C84" s="19"/>
      <c r="D84" s="19"/>
      <c r="E84" s="19"/>
      <c r="F84" s="19"/>
      <c r="G84" s="54"/>
    </row>
    <row r="85" spans="1:7" ht="12.75" customHeight="1" thickBot="1" x14ac:dyDescent="0.3">
      <c r="A85" s="18"/>
      <c r="B85" s="21"/>
      <c r="C85" s="19"/>
      <c r="D85" s="19"/>
      <c r="E85" s="19"/>
      <c r="F85" s="19"/>
      <c r="G85" s="54"/>
    </row>
    <row r="86" spans="1:7" ht="15" customHeight="1" thickBot="1" x14ac:dyDescent="0.3">
      <c r="A86" s="18"/>
      <c r="B86" s="155" t="s">
        <v>88</v>
      </c>
      <c r="C86" s="156"/>
      <c r="D86" s="156"/>
      <c r="E86" s="157"/>
      <c r="F86" s="16"/>
      <c r="G86" s="54"/>
    </row>
    <row r="87" spans="1:7" ht="12" customHeight="1" x14ac:dyDescent="0.25">
      <c r="A87" s="18"/>
      <c r="B87" s="40" t="s">
        <v>104</v>
      </c>
      <c r="C87" s="59">
        <v>240</v>
      </c>
      <c r="D87" s="59">
        <f>G9</f>
        <v>260</v>
      </c>
      <c r="E87" s="59">
        <v>280</v>
      </c>
      <c r="F87" s="39"/>
      <c r="G87" s="55"/>
    </row>
    <row r="88" spans="1:7" ht="12" customHeight="1" thickBot="1" x14ac:dyDescent="0.3">
      <c r="A88" s="18"/>
      <c r="B88" s="25" t="s">
        <v>89</v>
      </c>
      <c r="C88" s="26">
        <f>(G62/C87)</f>
        <v>1740.9437499999999</v>
      </c>
      <c r="D88" s="26">
        <f>(G62/D87)</f>
        <v>1607.0250000000001</v>
      </c>
      <c r="E88" s="41">
        <f>(G62/E87)</f>
        <v>1492.2375</v>
      </c>
      <c r="F88" s="39"/>
      <c r="G88" s="55"/>
    </row>
    <row r="89" spans="1:7" ht="12" customHeight="1" x14ac:dyDescent="0.25">
      <c r="A89" s="18"/>
      <c r="B89" s="30" t="s">
        <v>49</v>
      </c>
      <c r="C89" s="17"/>
      <c r="D89" s="17"/>
      <c r="E89" s="17"/>
      <c r="F89" s="17"/>
      <c r="G89" s="56"/>
    </row>
    <row r="90" spans="1:7" ht="12" customHeight="1" x14ac:dyDescent="0.25">
      <c r="A90" s="18"/>
    </row>
    <row r="91" spans="1:7" ht="12" customHeight="1" x14ac:dyDescent="0.25">
      <c r="A91" s="18"/>
    </row>
    <row r="92" spans="1:7" ht="12" customHeight="1" x14ac:dyDescent="0.25">
      <c r="A92" s="18"/>
    </row>
    <row r="93" spans="1:7" ht="12" customHeight="1" x14ac:dyDescent="0.25">
      <c r="A93" s="18"/>
    </row>
    <row r="94" spans="1:7" ht="12.75" customHeight="1" x14ac:dyDescent="0.25">
      <c r="A94" s="18"/>
    </row>
    <row r="95" spans="1:7" ht="12" customHeight="1" x14ac:dyDescent="0.25">
      <c r="A95" s="18"/>
    </row>
    <row r="96" spans="1:7" ht="12.75" customHeight="1" x14ac:dyDescent="0.25">
      <c r="A96" s="18"/>
    </row>
    <row r="97" spans="1:1" ht="12" customHeight="1" x14ac:dyDescent="0.25">
      <c r="A97" s="18"/>
    </row>
    <row r="98" spans="1:1" ht="12" customHeight="1" x14ac:dyDescent="0.25">
      <c r="A98" s="18"/>
    </row>
    <row r="99" spans="1:1" ht="12.75" customHeight="1" x14ac:dyDescent="0.25">
      <c r="A99" s="18"/>
    </row>
    <row r="100" spans="1:1" ht="15.6" customHeight="1" x14ac:dyDescent="0.25">
      <c r="A100" s="18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2022-07-04T21:20:25Z</dcterms:modified>
</cp:coreProperties>
</file>