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El Carmen\"/>
    </mc:Choice>
  </mc:AlternateContent>
  <xr:revisionPtr revIDLastSave="0" documentId="11_4082D6C0952C7D841F00EAB7FCEC28C9B32AC508" xr6:coauthVersionLast="47" xr6:coauthVersionMax="47" xr10:uidLastSave="{00000000-0000-0000-0000-000000000000}"/>
  <bookViews>
    <workbookView xWindow="0" yWindow="0" windowWidth="17340" windowHeight="11925" xr2:uid="{00000000-000D-0000-FFFF-FFFF00000000}"/>
  </bookViews>
  <sheets>
    <sheet name="Maíz grano" sheetId="1" r:id="rId1"/>
  </sheets>
  <calcPr calcId="162913"/>
</workbook>
</file>

<file path=xl/calcChain.xml><?xml version="1.0" encoding="utf-8"?>
<calcChain xmlns="http://schemas.openxmlformats.org/spreadsheetml/2006/main">
  <c r="G48" i="1" l="1"/>
  <c r="G43" i="1"/>
  <c r="G42" i="1"/>
  <c r="G44" i="1" s="1"/>
  <c r="G52" i="1" s="1"/>
  <c r="G41" i="1"/>
  <c r="G24" i="1"/>
  <c r="F23" i="1"/>
  <c r="C70" i="1" l="1"/>
  <c r="G39" i="1" l="1"/>
  <c r="G33" i="1"/>
  <c r="G50" i="1" l="1"/>
  <c r="G23" i="1"/>
  <c r="G21" i="1"/>
  <c r="G12" i="1"/>
  <c r="G55" i="1" s="1"/>
  <c r="C73" i="1" l="1"/>
  <c r="C69" i="1"/>
  <c r="C72" i="1"/>
  <c r="G34" i="1"/>
  <c r="C71" i="1" s="1"/>
  <c r="G53" i="1" l="1"/>
  <c r="G54" i="1" l="1"/>
  <c r="D80" i="1" s="1"/>
  <c r="C74" i="1"/>
  <c r="E80" i="1" l="1"/>
  <c r="C80" i="1"/>
  <c r="G56" i="1"/>
  <c r="C75" i="1"/>
  <c r="D72" i="1" l="1"/>
  <c r="D73" i="1"/>
  <c r="D71" i="1"/>
  <c r="D69" i="1"/>
  <c r="D74" i="1"/>
  <c r="D75" i="1" l="1"/>
</calcChain>
</file>

<file path=xl/sharedStrings.xml><?xml version="1.0" encoding="utf-8"?>
<sst xmlns="http://schemas.openxmlformats.org/spreadsheetml/2006/main" count="125" uniqueCount="92">
  <si>
    <t>mbf</t>
  </si>
  <si>
    <t>RUBRO O CULTIVO</t>
  </si>
  <si>
    <t>BOVINOS DE CARNE</t>
  </si>
  <si>
    <t>RENDIMIENTO KG/HA 7 UNIDAD A.</t>
  </si>
  <si>
    <t>VARIEDAD</t>
  </si>
  <si>
    <t>CRIOLLOS</t>
  </si>
  <si>
    <t>FECHA ESTIMADA  PRECIO VENTA</t>
  </si>
  <si>
    <t>DIC 2022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</si>
  <si>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</si>
  <si>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</si>
  <si>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</si>
  <si>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</si>
  <si>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</si>
  <si>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</si>
  <si>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</si>
  <si>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EL CARMEN</t>
  </si>
  <si>
    <t>DESTINO PRODUCCION</t>
  </si>
  <si>
    <t>VENTA EN FERIA</t>
  </si>
  <si>
    <t>COMUNA/LOCALIDAD</t>
  </si>
  <si>
    <t>EL CARMEN-SAN IGNACIO</t>
  </si>
  <si>
    <t>FECHA DE COSECHA</t>
  </si>
  <si>
    <t>TODO EL AÑO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</si>
  <si>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</si>
  <si>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</si>
  <si>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</si>
  <si>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</si>
  <si>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</si>
  <si>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</si>
  <si>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</si>
  <si>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</si>
  <si>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</si>
  <si>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</si>
  <si>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</si>
  <si>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Asistencia veterinaria</t>
  </si>
  <si>
    <t>JH</t>
  </si>
  <si>
    <t>anual</t>
  </si>
  <si>
    <t>mantencion cercos y corrales</t>
  </si>
  <si>
    <t>manejo plantel (7 animales)</t>
  </si>
  <si>
    <t>Subtotal Jornadas Hombre</t>
  </si>
  <si>
    <t>JORNADAS ANIMAL</t>
  </si>
  <si>
    <t>JA</t>
  </si>
  <si>
    <t>Subtotal Jornadas Animal</t>
  </si>
  <si>
    <t>MAQUINARIA</t>
  </si>
  <si>
    <t>Acarreo Insumos</t>
  </si>
  <si>
    <t>JM</t>
  </si>
  <si>
    <t>Subtotal Costo Maquinaria</t>
  </si>
  <si>
    <t>INSUMOS</t>
  </si>
  <si>
    <t>Insumos</t>
  </si>
  <si>
    <t>Unidad (Kg/l/u)</t>
  </si>
  <si>
    <t>Cantidad (Kg/l/u)</t>
  </si>
  <si>
    <t>FARMACOS</t>
  </si>
  <si>
    <t>tratamientos sanitarios</t>
  </si>
  <si>
    <t>global</t>
  </si>
  <si>
    <t>ALIMENTACION</t>
  </si>
  <si>
    <t xml:space="preserve">sales minerales </t>
  </si>
  <si>
    <t>unidad</t>
  </si>
  <si>
    <t xml:space="preserve">fardos </t>
  </si>
  <si>
    <t>matencion praderas</t>
  </si>
  <si>
    <t>Subtotal Insumos</t>
  </si>
  <si>
    <t>OTROS</t>
  </si>
  <si>
    <t>Item</t>
  </si>
  <si>
    <t>Fertilizacion pradera</t>
  </si>
  <si>
    <t>kg</t>
  </si>
  <si>
    <t>agosto / nov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</si>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</sst>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6" fillId="7" borderId="22" xfId="0" applyFont="1" applyFill="1" applyBorder="1"/>
    <xf numFmtId="49" fontId="14" fillId="8" borderId="23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167" fontId="14" fillId="2" borderId="6" xfId="0" applyNumberFormat="1" applyFont="1" applyFill="1" applyBorder="1" applyAlignment="1">
      <alignment vertical="center"/>
    </xf>
    <xf numFmtId="0" fontId="11" fillId="7" borderId="21" xfId="0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8" fillId="2" borderId="22" xfId="0" applyNumberFormat="1" applyFont="1" applyFill="1" applyBorder="1" applyAlignment="1">
      <alignment vertical="center"/>
    </xf>
    <xf numFmtId="0" fontId="16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1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49" fontId="14" fillId="8" borderId="34" xfId="0" applyNumberFormat="1" applyFont="1" applyFill="1" applyBorder="1" applyAlignment="1">
      <alignment vertical="center"/>
    </xf>
    <xf numFmtId="49" fontId="16" fillId="8" borderId="35" xfId="0" applyNumberFormat="1" applyFont="1" applyFill="1" applyBorder="1"/>
    <xf numFmtId="49" fontId="14" fillId="2" borderId="36" xfId="0" applyNumberFormat="1" applyFont="1" applyFill="1" applyBorder="1" applyAlignment="1">
      <alignment vertical="center"/>
    </xf>
    <xf numFmtId="9" fontId="16" fillId="2" borderId="37" xfId="0" applyNumberFormat="1" applyFont="1" applyFill="1" applyBorder="1"/>
    <xf numFmtId="49" fontId="14" fillId="8" borderId="38" xfId="0" applyNumberFormat="1" applyFont="1" applyFill="1" applyBorder="1" applyAlignment="1">
      <alignment vertical="center"/>
    </xf>
    <xf numFmtId="167" fontId="14" fillId="8" borderId="39" xfId="0" applyNumberFormat="1" applyFont="1" applyFill="1" applyBorder="1" applyAlignment="1">
      <alignment vertical="center"/>
    </xf>
    <xf numFmtId="9" fontId="14" fillId="8" borderId="40" xfId="0" applyNumberFormat="1" applyFont="1" applyFill="1" applyBorder="1" applyAlignment="1">
      <alignment vertical="center"/>
    </xf>
    <xf numFmtId="0" fontId="16" fillId="9" borderId="43" xfId="0" applyFont="1" applyFill="1" applyBorder="1"/>
    <xf numFmtId="0" fontId="16" fillId="2" borderId="22" xfId="0" applyFont="1" applyFill="1" applyBorder="1" applyAlignment="1">
      <alignment vertical="center"/>
    </xf>
    <xf numFmtId="49" fontId="16" fillId="2" borderId="22" xfId="0" applyNumberFormat="1" applyFont="1" applyFill="1" applyBorder="1" applyAlignment="1">
      <alignment vertical="center"/>
    </xf>
    <xf numFmtId="49" fontId="14" fillId="2" borderId="44" xfId="0" applyNumberFormat="1" applyFont="1" applyFill="1" applyBorder="1" applyAlignment="1">
      <alignment vertical="center"/>
    </xf>
    <xf numFmtId="0" fontId="16" fillId="2" borderId="45" xfId="0" applyFont="1" applyFill="1" applyBorder="1"/>
    <xf numFmtId="0" fontId="16" fillId="2" borderId="46" xfId="0" applyFont="1" applyFill="1" applyBorder="1"/>
    <xf numFmtId="49" fontId="16" fillId="2" borderId="47" xfId="0" applyNumberFormat="1" applyFont="1" applyFill="1" applyBorder="1" applyAlignment="1">
      <alignment vertical="center"/>
    </xf>
    <xf numFmtId="0" fontId="16" fillId="2" borderId="48" xfId="0" applyFont="1" applyFill="1" applyBorder="1"/>
    <xf numFmtId="49" fontId="16" fillId="2" borderId="49" xfId="0" applyNumberFormat="1" applyFont="1" applyFill="1" applyBorder="1" applyAlignment="1">
      <alignment vertical="center"/>
    </xf>
    <xf numFmtId="0" fontId="16" fillId="2" borderId="50" xfId="0" applyFont="1" applyFill="1" applyBorder="1"/>
    <xf numFmtId="0" fontId="16" fillId="2" borderId="51" xfId="0" applyFont="1" applyFill="1" applyBorder="1"/>
    <xf numFmtId="0" fontId="14" fillId="7" borderId="22" xfId="0" applyFont="1" applyFill="1" applyBorder="1" applyAlignment="1">
      <alignment vertical="center"/>
    </xf>
    <xf numFmtId="0" fontId="11" fillId="9" borderId="21" xfId="0" applyFont="1" applyFill="1" applyBorder="1" applyAlignment="1">
      <alignment vertical="center"/>
    </xf>
    <xf numFmtId="49" fontId="19" fillId="9" borderId="22" xfId="0" applyNumberFormat="1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0" fontId="11" fillId="9" borderId="52" xfId="0" applyFont="1" applyFill="1" applyBorder="1" applyAlignment="1">
      <alignment vertical="center"/>
    </xf>
    <xf numFmtId="49" fontId="14" fillId="8" borderId="53" xfId="0" applyNumberFormat="1" applyFont="1" applyFill="1" applyBorder="1" applyAlignment="1">
      <alignment vertical="center"/>
    </xf>
    <xf numFmtId="0" fontId="14" fillId="8" borderId="54" xfId="0" applyNumberFormat="1" applyFont="1" applyFill="1" applyBorder="1" applyAlignment="1">
      <alignment vertical="center"/>
    </xf>
    <xf numFmtId="0" fontId="14" fillId="8" borderId="55" xfId="0" applyNumberFormat="1" applyFont="1" applyFill="1" applyBorder="1" applyAlignment="1">
      <alignment vertical="center"/>
    </xf>
    <xf numFmtId="167" fontId="14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49" fontId="20" fillId="2" borderId="6" xfId="0" applyNumberFormat="1" applyFont="1" applyFill="1" applyBorder="1"/>
    <xf numFmtId="49" fontId="19" fillId="9" borderId="41" xfId="0" applyNumberFormat="1" applyFont="1" applyFill="1" applyBorder="1" applyAlignment="1">
      <alignment vertical="center"/>
    </xf>
    <xf numFmtId="0" fontId="14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1"/>
  <sheetViews>
    <sheetView showGridLines="0" tabSelected="1" topLeftCell="A31" zoomScale="140" zoomScaleNormal="140" workbookViewId="0">
      <selection activeCell="G12" sqref="G12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 t="s">
        <v>0</v>
      </c>
      <c r="C8" s="4"/>
      <c r="D8" s="2"/>
      <c r="E8" s="4"/>
      <c r="F8" s="4"/>
      <c r="G8" s="4"/>
    </row>
    <row r="9" spans="1:7" ht="12" customHeight="1">
      <c r="A9" s="5"/>
      <c r="B9" s="6" t="s">
        <v>1</v>
      </c>
      <c r="C9" s="7" t="s">
        <v>2</v>
      </c>
      <c r="D9" s="8"/>
      <c r="E9" s="143" t="s">
        <v>3</v>
      </c>
      <c r="F9" s="144"/>
      <c r="G9" s="9">
        <v>1150</v>
      </c>
    </row>
    <row r="10" spans="1:7" ht="38.25" customHeight="1">
      <c r="A10" s="5"/>
      <c r="B10" s="10" t="s">
        <v>4</v>
      </c>
      <c r="C10" s="11" t="s">
        <v>5</v>
      </c>
      <c r="D10" s="12"/>
      <c r="E10" s="141" t="s">
        <v>6</v>
      </c>
      <c r="F10" s="142"/>
      <c r="G10" s="14" t="s">
        <v>7</v>
      </c>
    </row>
    <row r="11" spans="1:7" ht="18" customHeight="1">
      <c r="A11" s="5"/>
      <c r="B11" s="10" t="s">
        <v>8</v>
      </c>
      <c r="C11" s="14" t="s">
        <v>9</v>
      </c>
      <c r="D11" s="12"/>
      <c r="E11" s="141" t="s">
        <v>10</v>
      </c>
      <c r="F11" s="142"/>
      <c r="G11" s="15">
        <v>1900</v>
      </c>
    </row>
    <row r="12" spans="1:7" ht="11.25" customHeight="1">
      <c r="A12" s="5"/>
      <c r="B12" s="10" t="s">
        <v>11</v>
      </c>
      <c r="C12" s="16" t="s">
        <v>12</v>
      </c>
      <c r="D12" s="12"/>
      <c r="E12" s="17" t="s">
        <v>13</v>
      </c>
      <c r="F12" s="18"/>
      <c r="G12" s="19">
        <f>(G9*G11)</f>
        <v>2185000</v>
      </c>
    </row>
    <row r="13" spans="1:7" ht="11.25" customHeight="1">
      <c r="A13" s="5"/>
      <c r="B13" s="10" t="s">
        <v>14</v>
      </c>
      <c r="C13" s="14" t="s">
        <v>15</v>
      </c>
      <c r="D13" s="12"/>
      <c r="E13" s="141" t="s">
        <v>16</v>
      </c>
      <c r="F13" s="142"/>
      <c r="G13" s="14" t="s">
        <v>17</v>
      </c>
    </row>
    <row r="14" spans="1:7" ht="13.5" customHeight="1">
      <c r="A14" s="5"/>
      <c r="B14" s="10" t="s">
        <v>18</v>
      </c>
      <c r="C14" s="14" t="s">
        <v>19</v>
      </c>
      <c r="D14" s="12"/>
      <c r="E14" s="141" t="s">
        <v>20</v>
      </c>
      <c r="F14" s="142"/>
      <c r="G14" s="14" t="s">
        <v>21</v>
      </c>
    </row>
    <row r="15" spans="1:7" ht="25.5" customHeight="1">
      <c r="A15" s="5"/>
      <c r="B15" s="10" t="s">
        <v>22</v>
      </c>
      <c r="C15" s="20">
        <v>44728</v>
      </c>
      <c r="D15" s="12"/>
      <c r="E15" s="147" t="s">
        <v>23</v>
      </c>
      <c r="F15" s="148"/>
      <c r="G15" s="16" t="s">
        <v>24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7" ht="12" customHeight="1">
      <c r="A17" s="26"/>
      <c r="B17" s="145" t="s">
        <v>25</v>
      </c>
      <c r="C17" s="146"/>
      <c r="D17" s="146"/>
      <c r="E17" s="146"/>
      <c r="F17" s="146"/>
      <c r="G17" s="146"/>
    </row>
    <row r="18" spans="1:7" ht="12" customHeight="1">
      <c r="A18" s="2"/>
      <c r="B18" s="27"/>
      <c r="C18" s="28"/>
      <c r="D18" s="28"/>
      <c r="E18" s="28"/>
      <c r="F18" s="29"/>
      <c r="G18" s="29"/>
    </row>
    <row r="19" spans="1:7" ht="12" customHeight="1">
      <c r="A19" s="5"/>
      <c r="B19" s="30" t="s">
        <v>26</v>
      </c>
      <c r="C19" s="31"/>
      <c r="D19" s="32"/>
      <c r="E19" s="32"/>
      <c r="F19" s="32"/>
      <c r="G19" s="32"/>
    </row>
    <row r="20" spans="1:7" ht="24" customHeight="1">
      <c r="A20" s="26"/>
      <c r="B20" s="33" t="s">
        <v>27</v>
      </c>
      <c r="C20" s="33" t="s">
        <v>28</v>
      </c>
      <c r="D20" s="33" t="s">
        <v>29</v>
      </c>
      <c r="E20" s="33" t="s">
        <v>30</v>
      </c>
      <c r="F20" s="33" t="s">
        <v>31</v>
      </c>
      <c r="G20" s="33" t="s">
        <v>32</v>
      </c>
    </row>
    <row r="21" spans="1:7" ht="12.75" customHeight="1">
      <c r="A21" s="26"/>
      <c r="B21" s="13" t="s">
        <v>33</v>
      </c>
      <c r="C21" s="34" t="s">
        <v>34</v>
      </c>
      <c r="D21" s="35">
        <v>2</v>
      </c>
      <c r="E21" s="13" t="s">
        <v>35</v>
      </c>
      <c r="F21" s="19">
        <v>60000</v>
      </c>
      <c r="G21" s="19">
        <f>(D21*F21)</f>
        <v>120000</v>
      </c>
    </row>
    <row r="22" spans="1:7" ht="12.75" customHeight="1">
      <c r="A22" s="26"/>
      <c r="B22" s="13" t="s">
        <v>36</v>
      </c>
      <c r="C22" s="34" t="s">
        <v>34</v>
      </c>
      <c r="D22" s="35">
        <v>3</v>
      </c>
      <c r="E22" s="13" t="s">
        <v>35</v>
      </c>
      <c r="F22" s="19">
        <v>18000</v>
      </c>
      <c r="G22" s="19">
        <v>49500</v>
      </c>
    </row>
    <row r="23" spans="1:7" ht="25.5" customHeight="1">
      <c r="A23" s="26"/>
      <c r="B23" s="13" t="s">
        <v>37</v>
      </c>
      <c r="C23" s="34" t="s">
        <v>34</v>
      </c>
      <c r="D23" s="35">
        <v>24</v>
      </c>
      <c r="E23" s="13" t="s">
        <v>35</v>
      </c>
      <c r="F23" s="19">
        <f>F22</f>
        <v>18000</v>
      </c>
      <c r="G23" s="19">
        <f>(D23*F23)</f>
        <v>432000</v>
      </c>
    </row>
    <row r="24" spans="1:7" ht="12.75" customHeight="1">
      <c r="A24" s="26"/>
      <c r="B24" s="36" t="s">
        <v>38</v>
      </c>
      <c r="C24" s="37"/>
      <c r="D24" s="37"/>
      <c r="E24" s="37"/>
      <c r="F24" s="38"/>
      <c r="G24" s="39">
        <f>SUM(G21:G23)</f>
        <v>601500</v>
      </c>
    </row>
    <row r="25" spans="1:7" ht="12" customHeight="1">
      <c r="A25" s="2"/>
      <c r="B25" s="27"/>
      <c r="C25" s="29"/>
      <c r="D25" s="29"/>
      <c r="E25" s="29"/>
      <c r="F25" s="40"/>
      <c r="G25" s="40"/>
    </row>
    <row r="26" spans="1:7" ht="12" customHeight="1">
      <c r="A26" s="5"/>
      <c r="B26" s="41" t="s">
        <v>39</v>
      </c>
      <c r="C26" s="42"/>
      <c r="D26" s="43"/>
      <c r="E26" s="43"/>
      <c r="F26" s="44"/>
      <c r="G26" s="44"/>
    </row>
    <row r="27" spans="1:7" ht="24" customHeight="1">
      <c r="A27" s="5"/>
      <c r="B27" s="45" t="s">
        <v>27</v>
      </c>
      <c r="C27" s="46" t="s">
        <v>28</v>
      </c>
      <c r="D27" s="46" t="s">
        <v>29</v>
      </c>
      <c r="E27" s="45" t="s">
        <v>30</v>
      </c>
      <c r="F27" s="46" t="s">
        <v>31</v>
      </c>
      <c r="G27" s="45" t="s">
        <v>32</v>
      </c>
    </row>
    <row r="28" spans="1:7" ht="12" customHeight="1">
      <c r="A28" s="5"/>
      <c r="B28" s="47"/>
      <c r="C28" s="48" t="s">
        <v>40</v>
      </c>
      <c r="D28" s="48"/>
      <c r="E28" s="48"/>
      <c r="F28" s="47"/>
      <c r="G28" s="47"/>
    </row>
    <row r="29" spans="1:7" ht="12" customHeight="1">
      <c r="A29" s="5"/>
      <c r="B29" s="49" t="s">
        <v>41</v>
      </c>
      <c r="C29" s="50"/>
      <c r="D29" s="50"/>
      <c r="E29" s="50"/>
      <c r="F29" s="51"/>
      <c r="G29" s="51"/>
    </row>
    <row r="30" spans="1:7" ht="12" customHeight="1">
      <c r="A30" s="2"/>
      <c r="B30" s="52"/>
      <c r="C30" s="53"/>
      <c r="D30" s="53"/>
      <c r="E30" s="53"/>
      <c r="F30" s="54"/>
      <c r="G30" s="54"/>
    </row>
    <row r="31" spans="1:7" ht="12" customHeight="1">
      <c r="A31" s="5"/>
      <c r="B31" s="41" t="s">
        <v>42</v>
      </c>
      <c r="C31" s="42"/>
      <c r="D31" s="43"/>
      <c r="E31" s="43"/>
      <c r="F31" s="44"/>
      <c r="G31" s="44"/>
    </row>
    <row r="32" spans="1:7" ht="24" customHeight="1">
      <c r="A32" s="5"/>
      <c r="B32" s="55" t="s">
        <v>27</v>
      </c>
      <c r="C32" s="55" t="s">
        <v>28</v>
      </c>
      <c r="D32" s="55" t="s">
        <v>29</v>
      </c>
      <c r="E32" s="55" t="s">
        <v>30</v>
      </c>
      <c r="F32" s="56" t="s">
        <v>31</v>
      </c>
      <c r="G32" s="55" t="s">
        <v>32</v>
      </c>
    </row>
    <row r="33" spans="1:11" ht="12.75" customHeight="1">
      <c r="A33" s="26"/>
      <c r="B33" s="13" t="s">
        <v>43</v>
      </c>
      <c r="C33" s="34" t="s">
        <v>44</v>
      </c>
      <c r="D33" s="35">
        <v>2.5</v>
      </c>
      <c r="E33" s="16" t="s">
        <v>35</v>
      </c>
      <c r="F33" s="19">
        <v>96000</v>
      </c>
      <c r="G33" s="19">
        <f t="shared" ref="G33" si="0">(D33*F33)</f>
        <v>240000</v>
      </c>
    </row>
    <row r="34" spans="1:11" ht="12.75" customHeight="1">
      <c r="A34" s="5"/>
      <c r="B34" s="57" t="s">
        <v>45</v>
      </c>
      <c r="C34" s="58"/>
      <c r="D34" s="58"/>
      <c r="E34" s="58"/>
      <c r="F34" s="59"/>
      <c r="G34" s="60">
        <f>SUM(G33:G33)</f>
        <v>240000</v>
      </c>
    </row>
    <row r="35" spans="1:11" ht="12" customHeight="1">
      <c r="A35" s="2"/>
      <c r="B35" s="52"/>
      <c r="C35" s="53"/>
      <c r="D35" s="53"/>
      <c r="E35" s="53"/>
      <c r="F35" s="54"/>
      <c r="G35" s="54"/>
    </row>
    <row r="36" spans="1:11" ht="12" customHeight="1">
      <c r="A36" s="5"/>
      <c r="B36" s="41" t="s">
        <v>46</v>
      </c>
      <c r="C36" s="42"/>
      <c r="D36" s="43"/>
      <c r="E36" s="43"/>
      <c r="F36" s="44"/>
      <c r="G36" s="44"/>
    </row>
    <row r="37" spans="1:11" ht="24" customHeight="1">
      <c r="A37" s="5"/>
      <c r="B37" s="56" t="s">
        <v>47</v>
      </c>
      <c r="C37" s="56" t="s">
        <v>48</v>
      </c>
      <c r="D37" s="56" t="s">
        <v>49</v>
      </c>
      <c r="E37" s="56" t="s">
        <v>30</v>
      </c>
      <c r="F37" s="56" t="s">
        <v>31</v>
      </c>
      <c r="G37" s="56" t="s">
        <v>32</v>
      </c>
      <c r="K37" s="137"/>
    </row>
    <row r="38" spans="1:11" ht="12.75" customHeight="1">
      <c r="A38" s="26"/>
      <c r="B38" s="61" t="s">
        <v>50</v>
      </c>
      <c r="C38" s="62"/>
      <c r="D38" s="62"/>
      <c r="E38" s="62"/>
      <c r="F38" s="62"/>
      <c r="G38" s="62"/>
      <c r="K38" s="137"/>
    </row>
    <row r="39" spans="1:11" ht="12.75" customHeight="1">
      <c r="A39" s="26"/>
      <c r="B39" s="17" t="s">
        <v>51</v>
      </c>
      <c r="C39" s="63" t="s">
        <v>52</v>
      </c>
      <c r="D39" s="64">
        <v>1</v>
      </c>
      <c r="E39" s="63" t="s">
        <v>35</v>
      </c>
      <c r="F39" s="65">
        <v>85000</v>
      </c>
      <c r="G39" s="65">
        <f>(D39*F39)</f>
        <v>85000</v>
      </c>
    </row>
    <row r="40" spans="1:11" ht="12.75" customHeight="1">
      <c r="A40" s="26"/>
      <c r="B40" s="66" t="s">
        <v>53</v>
      </c>
      <c r="C40" s="67"/>
      <c r="D40" s="18"/>
      <c r="E40" s="67"/>
      <c r="F40" s="65"/>
      <c r="G40" s="65"/>
    </row>
    <row r="41" spans="1:11" ht="12.75" customHeight="1">
      <c r="A41" s="26"/>
      <c r="B41" s="17" t="s">
        <v>54</v>
      </c>
      <c r="C41" s="63" t="s">
        <v>55</v>
      </c>
      <c r="D41" s="64">
        <v>2</v>
      </c>
      <c r="E41" s="63" t="s">
        <v>35</v>
      </c>
      <c r="F41" s="65">
        <v>8000</v>
      </c>
      <c r="G41" s="65">
        <f t="shared" ref="G41:G43" si="1">(D41*F41)</f>
        <v>16000</v>
      </c>
    </row>
    <row r="42" spans="1:11" ht="12.75" customHeight="1">
      <c r="A42" s="26"/>
      <c r="B42" s="17" t="s">
        <v>56</v>
      </c>
      <c r="C42" s="63" t="s">
        <v>55</v>
      </c>
      <c r="D42" s="64">
        <v>70</v>
      </c>
      <c r="E42" s="63" t="s">
        <v>35</v>
      </c>
      <c r="F42" s="65">
        <v>4500</v>
      </c>
      <c r="G42" s="65">
        <f t="shared" si="1"/>
        <v>315000</v>
      </c>
    </row>
    <row r="43" spans="1:11" ht="12.75" customHeight="1">
      <c r="A43" s="26"/>
      <c r="B43" s="138" t="s">
        <v>57</v>
      </c>
      <c r="C43" s="67" t="s">
        <v>52</v>
      </c>
      <c r="D43" s="18">
        <v>2</v>
      </c>
      <c r="E43" s="67" t="s">
        <v>35</v>
      </c>
      <c r="F43" s="65">
        <v>40000</v>
      </c>
      <c r="G43" s="65">
        <f t="shared" si="1"/>
        <v>80000</v>
      </c>
    </row>
    <row r="44" spans="1:11" ht="13.5" customHeight="1">
      <c r="A44" s="5"/>
      <c r="B44" s="68" t="s">
        <v>58</v>
      </c>
      <c r="C44" s="69"/>
      <c r="D44" s="69"/>
      <c r="E44" s="69"/>
      <c r="F44" s="70"/>
      <c r="G44" s="71">
        <f>SUM(G38:G43)</f>
        <v>496000</v>
      </c>
    </row>
    <row r="45" spans="1:11" ht="12" customHeight="1">
      <c r="A45" s="2"/>
      <c r="B45" s="52"/>
      <c r="C45" s="53"/>
      <c r="D45" s="53"/>
      <c r="E45" s="72"/>
      <c r="F45" s="54"/>
      <c r="G45" s="54"/>
    </row>
    <row r="46" spans="1:11" ht="12" customHeight="1">
      <c r="A46" s="5"/>
      <c r="B46" s="41" t="s">
        <v>59</v>
      </c>
      <c r="C46" s="42"/>
      <c r="D46" s="43"/>
      <c r="E46" s="43"/>
      <c r="F46" s="44"/>
      <c r="G46" s="44"/>
    </row>
    <row r="47" spans="1:11" ht="24" customHeight="1">
      <c r="A47" s="5"/>
      <c r="B47" s="55" t="s">
        <v>60</v>
      </c>
      <c r="C47" s="56" t="s">
        <v>48</v>
      </c>
      <c r="D47" s="56" t="s">
        <v>49</v>
      </c>
      <c r="E47" s="55" t="s">
        <v>30</v>
      </c>
      <c r="F47" s="56" t="s">
        <v>31</v>
      </c>
      <c r="G47" s="55" t="s">
        <v>32</v>
      </c>
    </row>
    <row r="48" spans="1:11" ht="12.75" customHeight="1">
      <c r="A48" s="26"/>
      <c r="B48" s="13" t="s">
        <v>61</v>
      </c>
      <c r="C48" s="63" t="s">
        <v>62</v>
      </c>
      <c r="D48" s="65">
        <v>250</v>
      </c>
      <c r="E48" s="34" t="s">
        <v>63</v>
      </c>
      <c r="F48" s="73">
        <v>1400</v>
      </c>
      <c r="G48" s="65">
        <f>(D48*F48)</f>
        <v>350000</v>
      </c>
    </row>
    <row r="49" spans="1:7" ht="19.5" customHeight="1">
      <c r="A49" s="26"/>
      <c r="B49" s="74" t="s">
        <v>64</v>
      </c>
      <c r="C49" s="67"/>
      <c r="D49" s="65"/>
      <c r="E49" s="75"/>
      <c r="F49" s="73"/>
      <c r="G49" s="65"/>
    </row>
    <row r="50" spans="1:7" ht="13.5" customHeight="1">
      <c r="A50" s="5"/>
      <c r="B50" s="76" t="s">
        <v>65</v>
      </c>
      <c r="C50" s="77"/>
      <c r="D50" s="77"/>
      <c r="E50" s="77"/>
      <c r="F50" s="78"/>
      <c r="G50" s="79">
        <f>SUM(G48)</f>
        <v>350000</v>
      </c>
    </row>
    <row r="51" spans="1:7" ht="12" customHeight="1">
      <c r="A51" s="2"/>
      <c r="B51" s="96"/>
      <c r="C51" s="96"/>
      <c r="D51" s="96"/>
      <c r="E51" s="96"/>
      <c r="F51" s="97"/>
      <c r="G51" s="97"/>
    </row>
    <row r="52" spans="1:7" ht="12" customHeight="1">
      <c r="A52" s="93"/>
      <c r="B52" s="98" t="s">
        <v>66</v>
      </c>
      <c r="C52" s="99"/>
      <c r="D52" s="99"/>
      <c r="E52" s="99"/>
      <c r="F52" s="99"/>
      <c r="G52" s="100">
        <f>G24+G34+G44+G50</f>
        <v>1687500</v>
      </c>
    </row>
    <row r="53" spans="1:7" ht="12" customHeight="1">
      <c r="A53" s="93"/>
      <c r="B53" s="101" t="s">
        <v>67</v>
      </c>
      <c r="C53" s="81"/>
      <c r="D53" s="81"/>
      <c r="E53" s="81"/>
      <c r="F53" s="81"/>
      <c r="G53" s="102">
        <f>G52*0.05</f>
        <v>84375</v>
      </c>
    </row>
    <row r="54" spans="1:7" ht="12" customHeight="1">
      <c r="A54" s="93"/>
      <c r="B54" s="103" t="s">
        <v>68</v>
      </c>
      <c r="C54" s="80"/>
      <c r="D54" s="80"/>
      <c r="E54" s="80"/>
      <c r="F54" s="80"/>
      <c r="G54" s="104">
        <f>G53+G52</f>
        <v>1771875</v>
      </c>
    </row>
    <row r="55" spans="1:7" ht="12" customHeight="1">
      <c r="A55" s="93"/>
      <c r="B55" s="101" t="s">
        <v>69</v>
      </c>
      <c r="C55" s="81"/>
      <c r="D55" s="81"/>
      <c r="E55" s="81"/>
      <c r="F55" s="81"/>
      <c r="G55" s="102">
        <f>G12</f>
        <v>2185000</v>
      </c>
    </row>
    <row r="56" spans="1:7" ht="12" customHeight="1">
      <c r="A56" s="93"/>
      <c r="B56" s="105" t="s">
        <v>70</v>
      </c>
      <c r="C56" s="106"/>
      <c r="D56" s="106"/>
      <c r="E56" s="106"/>
      <c r="F56" s="106"/>
      <c r="G56" s="107">
        <f>G55-G54</f>
        <v>413125</v>
      </c>
    </row>
    <row r="57" spans="1:7" ht="12" customHeight="1">
      <c r="A57" s="93"/>
      <c r="B57" s="94" t="s">
        <v>71</v>
      </c>
      <c r="C57" s="95"/>
      <c r="D57" s="95"/>
      <c r="E57" s="95"/>
      <c r="F57" s="95"/>
      <c r="G57" s="90"/>
    </row>
    <row r="58" spans="1:7" ht="12.75" customHeight="1" thickBot="1">
      <c r="A58" s="93"/>
      <c r="B58" s="108"/>
      <c r="C58" s="95"/>
      <c r="D58" s="95"/>
      <c r="E58" s="95"/>
      <c r="F58" s="95"/>
      <c r="G58" s="90"/>
    </row>
    <row r="59" spans="1:7" ht="12" customHeight="1">
      <c r="A59" s="93"/>
      <c r="B59" s="120" t="s">
        <v>72</v>
      </c>
      <c r="C59" s="121"/>
      <c r="D59" s="121"/>
      <c r="E59" s="121"/>
      <c r="F59" s="122"/>
      <c r="G59" s="90"/>
    </row>
    <row r="60" spans="1:7" ht="12" customHeight="1">
      <c r="A60" s="93"/>
      <c r="B60" s="123" t="s">
        <v>73</v>
      </c>
      <c r="C60" s="92"/>
      <c r="D60" s="92"/>
      <c r="E60" s="92"/>
      <c r="F60" s="124"/>
      <c r="G60" s="90"/>
    </row>
    <row r="61" spans="1:7" ht="12" customHeight="1">
      <c r="A61" s="93"/>
      <c r="B61" s="123" t="s">
        <v>74</v>
      </c>
      <c r="C61" s="92"/>
      <c r="D61" s="92"/>
      <c r="E61" s="92"/>
      <c r="F61" s="124"/>
      <c r="G61" s="90"/>
    </row>
    <row r="62" spans="1:7" ht="12" customHeight="1">
      <c r="A62" s="93"/>
      <c r="B62" s="123" t="s">
        <v>75</v>
      </c>
      <c r="C62" s="92"/>
      <c r="D62" s="92"/>
      <c r="E62" s="92"/>
      <c r="F62" s="124"/>
      <c r="G62" s="90"/>
    </row>
    <row r="63" spans="1:7" ht="12" customHeight="1">
      <c r="A63" s="93"/>
      <c r="B63" s="123" t="s">
        <v>76</v>
      </c>
      <c r="C63" s="92"/>
      <c r="D63" s="92"/>
      <c r="E63" s="92"/>
      <c r="F63" s="124"/>
      <c r="G63" s="90"/>
    </row>
    <row r="64" spans="1:7" ht="12" customHeight="1">
      <c r="A64" s="93"/>
      <c r="B64" s="123" t="s">
        <v>77</v>
      </c>
      <c r="C64" s="92"/>
      <c r="D64" s="92"/>
      <c r="E64" s="92"/>
      <c r="F64" s="124"/>
      <c r="G64" s="90"/>
    </row>
    <row r="65" spans="1:7" ht="12.75" customHeight="1" thickBot="1">
      <c r="A65" s="93"/>
      <c r="B65" s="125" t="s">
        <v>78</v>
      </c>
      <c r="C65" s="126"/>
      <c r="D65" s="126"/>
      <c r="E65" s="126"/>
      <c r="F65" s="127"/>
      <c r="G65" s="90"/>
    </row>
    <row r="66" spans="1:7" ht="12.75" customHeight="1">
      <c r="A66" s="93"/>
      <c r="B66" s="118"/>
      <c r="C66" s="92"/>
      <c r="D66" s="92"/>
      <c r="E66" s="92"/>
      <c r="F66" s="92"/>
      <c r="G66" s="90"/>
    </row>
    <row r="67" spans="1:7" ht="15" customHeight="1" thickBot="1">
      <c r="A67" s="93"/>
      <c r="B67" s="139" t="s">
        <v>79</v>
      </c>
      <c r="C67" s="140"/>
      <c r="D67" s="117"/>
      <c r="E67" s="83"/>
      <c r="F67" s="83"/>
      <c r="G67" s="90"/>
    </row>
    <row r="68" spans="1:7" ht="12" customHeight="1">
      <c r="A68" s="93"/>
      <c r="B68" s="110" t="s">
        <v>60</v>
      </c>
      <c r="C68" s="84" t="s">
        <v>80</v>
      </c>
      <c r="D68" s="111" t="s">
        <v>81</v>
      </c>
      <c r="E68" s="83"/>
      <c r="F68" s="83"/>
      <c r="G68" s="90"/>
    </row>
    <row r="69" spans="1:7" ht="12" customHeight="1">
      <c r="A69" s="93"/>
      <c r="B69" s="112" t="s">
        <v>82</v>
      </c>
      <c r="C69" s="85">
        <f>G24</f>
        <v>601500</v>
      </c>
      <c r="D69" s="113">
        <f>(C69/C75)</f>
        <v>0.33947089947089948</v>
      </c>
      <c r="E69" s="83"/>
      <c r="F69" s="83"/>
      <c r="G69" s="90"/>
    </row>
    <row r="70" spans="1:7" ht="12" customHeight="1">
      <c r="A70" s="93"/>
      <c r="B70" s="112" t="s">
        <v>83</v>
      </c>
      <c r="C70" s="86">
        <f>G29</f>
        <v>0</v>
      </c>
      <c r="D70" s="113">
        <v>0</v>
      </c>
      <c r="E70" s="83"/>
      <c r="F70" s="83"/>
      <c r="G70" s="90"/>
    </row>
    <row r="71" spans="1:7" ht="12" customHeight="1">
      <c r="A71" s="93"/>
      <c r="B71" s="112" t="s">
        <v>84</v>
      </c>
      <c r="C71" s="85">
        <f>G34</f>
        <v>240000</v>
      </c>
      <c r="D71" s="113">
        <f>(C71/C75)</f>
        <v>0.13544973544973546</v>
      </c>
      <c r="E71" s="83"/>
      <c r="F71" s="83"/>
      <c r="G71" s="90"/>
    </row>
    <row r="72" spans="1:7" ht="12" customHeight="1">
      <c r="A72" s="93"/>
      <c r="B72" s="112" t="s">
        <v>47</v>
      </c>
      <c r="C72" s="85">
        <f>G44</f>
        <v>496000</v>
      </c>
      <c r="D72" s="113">
        <f>(C72/C75)</f>
        <v>0.27992945326278662</v>
      </c>
      <c r="E72" s="83"/>
      <c r="F72" s="83"/>
      <c r="G72" s="90"/>
    </row>
    <row r="73" spans="1:7" ht="12" customHeight="1">
      <c r="A73" s="93"/>
      <c r="B73" s="112" t="s">
        <v>85</v>
      </c>
      <c r="C73" s="87">
        <f>G50</f>
        <v>350000</v>
      </c>
      <c r="D73" s="113">
        <f>(C73/C75)</f>
        <v>0.19753086419753085</v>
      </c>
      <c r="E73" s="89"/>
      <c r="F73" s="89"/>
      <c r="G73" s="90"/>
    </row>
    <row r="74" spans="1:7" ht="12" customHeight="1">
      <c r="A74" s="93"/>
      <c r="B74" s="112" t="s">
        <v>86</v>
      </c>
      <c r="C74" s="87">
        <f>G53</f>
        <v>84375</v>
      </c>
      <c r="D74" s="113">
        <f>(C74/C75)</f>
        <v>4.7619047619047616E-2</v>
      </c>
      <c r="E74" s="89"/>
      <c r="F74" s="89"/>
      <c r="G74" s="90"/>
    </row>
    <row r="75" spans="1:7" ht="12.75" customHeight="1" thickBot="1">
      <c r="A75" s="93"/>
      <c r="B75" s="114" t="s">
        <v>87</v>
      </c>
      <c r="C75" s="115">
        <f>SUM(C69:C74)</f>
        <v>1771875</v>
      </c>
      <c r="D75" s="116">
        <f>SUM(D69:D74)</f>
        <v>1</v>
      </c>
      <c r="E75" s="89"/>
      <c r="F75" s="89"/>
      <c r="G75" s="90"/>
    </row>
    <row r="76" spans="1:7" ht="12" customHeight="1">
      <c r="A76" s="93"/>
      <c r="B76" s="108"/>
      <c r="C76" s="95"/>
      <c r="D76" s="95"/>
      <c r="E76" s="95"/>
      <c r="F76" s="95"/>
      <c r="G76" s="90"/>
    </row>
    <row r="77" spans="1:7" ht="12.75" customHeight="1">
      <c r="A77" s="93"/>
      <c r="B77" s="109"/>
      <c r="C77" s="95"/>
      <c r="D77" s="95"/>
      <c r="E77" s="95"/>
      <c r="F77" s="95"/>
      <c r="G77" s="90"/>
    </row>
    <row r="78" spans="1:7" ht="12" customHeight="1" thickBot="1">
      <c r="A78" s="82"/>
      <c r="B78" s="129"/>
      <c r="C78" s="130" t="s">
        <v>88</v>
      </c>
      <c r="D78" s="131"/>
      <c r="E78" s="132"/>
      <c r="F78" s="88"/>
      <c r="G78" s="90"/>
    </row>
    <row r="79" spans="1:7" ht="12" customHeight="1">
      <c r="A79" s="93"/>
      <c r="B79" s="133" t="s">
        <v>89</v>
      </c>
      <c r="C79" s="134">
        <v>1100</v>
      </c>
      <c r="D79" s="134">
        <v>1150</v>
      </c>
      <c r="E79" s="135">
        <v>1200</v>
      </c>
      <c r="F79" s="128"/>
      <c r="G79" s="91"/>
    </row>
    <row r="80" spans="1:7" ht="12.75" customHeight="1" thickBot="1">
      <c r="A80" s="93"/>
      <c r="B80" s="114" t="s">
        <v>90</v>
      </c>
      <c r="C80" s="115">
        <f>(G54/C79)</f>
        <v>1610.7954545454545</v>
      </c>
      <c r="D80" s="115">
        <f>(G54/D79)</f>
        <v>1540.7608695652175</v>
      </c>
      <c r="E80" s="136">
        <f>(G54/E79)</f>
        <v>1476.5625</v>
      </c>
      <c r="F80" s="128"/>
      <c r="G80" s="91"/>
    </row>
    <row r="81" spans="1:7" ht="15.6" customHeight="1">
      <c r="A81" s="93"/>
      <c r="B81" s="119" t="s">
        <v>91</v>
      </c>
      <c r="C81" s="92"/>
      <c r="D81" s="92"/>
      <c r="E81" s="92"/>
      <c r="F81" s="92"/>
      <c r="G81" s="92"/>
    </row>
  </sheetData>
  <mergeCells count="8">
    <mergeCell ref="B67:C6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2022-06-29T15:13:52Z</dcterms:modified>
  <cp:category/>
  <cp:contentStatus/>
</cp:coreProperties>
</file>